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LEED\Resource Development\Forms\XDPs\credit resources\SS\"/>
    </mc:Choice>
  </mc:AlternateContent>
  <workbookProtection workbookAlgorithmName="SHA-512" workbookHashValue="+pQTZrb2HYE4Y4Hu3stYQavtbdvL6kCZVjt6rXJyp/EXmTCJ+tJKDygS+LWaphfdF0yDzL9BKR40O3h5uX//Gg==" workbookSaltValue="GTIsZIdTxpMEpdzUSQPGSA==" workbookSpinCount="100000" lockStructure="1"/>
  <bookViews>
    <workbookView xWindow="240" yWindow="15" windowWidth="19020" windowHeight="10620"/>
  </bookViews>
  <sheets>
    <sheet name="Instructions" sheetId="4" r:id="rId1"/>
    <sheet name="Calculator" sheetId="2" r:id="rId2"/>
    <sheet name="Summary" sheetId="5" r:id="rId3"/>
  </sheets>
  <calcPr calcId="152511"/>
</workbook>
</file>

<file path=xl/calcChain.xml><?xml version="1.0" encoding="utf-8"?>
<calcChain xmlns="http://schemas.openxmlformats.org/spreadsheetml/2006/main">
  <c r="H27" i="5" l="1"/>
  <c r="H23" i="5"/>
  <c r="H21" i="5"/>
  <c r="H19" i="5"/>
  <c r="H9" i="5"/>
  <c r="H7" i="5"/>
  <c r="F48" i="2" l="1"/>
  <c r="D52" i="2"/>
  <c r="D54" i="2" s="1"/>
  <c r="F10" i="2"/>
  <c r="F14" i="2"/>
  <c r="D27" i="2"/>
  <c r="D26" i="2"/>
  <c r="D25" i="2"/>
  <c r="D24" i="2"/>
  <c r="D23" i="2"/>
  <c r="D22" i="2"/>
  <c r="D21" i="2"/>
  <c r="D20" i="2"/>
  <c r="D19" i="2"/>
  <c r="D8" i="2"/>
  <c r="F9" i="2" s="1"/>
  <c r="D45" i="2"/>
  <c r="D44" i="2"/>
  <c r="H11" i="5" l="1"/>
  <c r="H25" i="5"/>
  <c r="D46" i="2"/>
  <c r="F45" i="2"/>
  <c r="D48" i="2"/>
  <c r="D49" i="2" l="1"/>
  <c r="H29" i="5" s="1"/>
  <c r="H31" i="5" s="1"/>
  <c r="D53" i="2" l="1"/>
  <c r="D56" i="2"/>
  <c r="D57" i="2" l="1"/>
  <c r="D58" i="2" s="1"/>
  <c r="H13" i="5" s="1"/>
  <c r="H15" i="5" s="1"/>
</calcChain>
</file>

<file path=xl/comments1.xml><?xml version="1.0" encoding="utf-8"?>
<comments xmlns="http://schemas.openxmlformats.org/spreadsheetml/2006/main">
  <authors>
    <author>USGBC</author>
  </authors>
  <commentList>
    <comment ref="B6" authorId="0" shapeId="0">
      <text>
        <r>
          <rPr>
            <sz val="10"/>
            <color indexed="81"/>
            <rFont val="Arial"/>
            <family val="2"/>
          </rPr>
          <t>The total number of regular building occupants is not necessarily equal to the number of FTE building occupants. The number of regular building occupants in a commercial building are workers who either have a permanent office or workstation or typically spend a minimum of 10 hours per week in the project building; in a residential building, regular occupants also include all persons who live in the building.</t>
        </r>
      </text>
    </comment>
    <comment ref="B8" authorId="0" shapeId="0">
      <text>
        <r>
          <rPr>
            <b/>
            <sz val="10"/>
            <color indexed="81"/>
            <rFont val="Arial"/>
            <family val="2"/>
          </rPr>
          <t>Approach 1</t>
        </r>
        <r>
          <rPr>
            <sz val="10"/>
            <color indexed="81"/>
            <rFont val="Arial"/>
            <family val="2"/>
          </rPr>
          <t xml:space="preserve">
The total number of occupants required to receive the survey = the total number of regular building occupants.
</t>
        </r>
        <r>
          <rPr>
            <b/>
            <sz val="10"/>
            <color indexed="81"/>
            <rFont val="Arial"/>
            <family val="2"/>
          </rPr>
          <t>Approach 2</t>
        </r>
        <r>
          <rPr>
            <sz val="10"/>
            <color indexed="81"/>
            <rFont val="Arial"/>
            <family val="2"/>
          </rPr>
          <t xml:space="preserve">
The total number of occupants required to receive the survey = (752 * number of regular building occupants) / (752 + number of regular building occupants)</t>
        </r>
      </text>
    </comment>
    <comment ref="B12" authorId="0" shapeId="0">
      <text>
        <r>
          <rPr>
            <sz val="10"/>
            <color indexed="81"/>
            <rFont val="Arial"/>
            <family val="2"/>
          </rPr>
          <t xml:space="preserve">The total number of days over which the survey asked respondents to report their modes of transportation should generally always be 5 days, particularly for an office building. However, in certain circumstances, a period other than 5 days may be used. For example, a retail building that operates 7 days a week may use a period of 7 days for the survey. If using a survey period other than 5 days, provide a narrative to justify the survey period in the LEED Credit Form. </t>
        </r>
      </text>
    </comment>
  </commentList>
</comments>
</file>

<file path=xl/sharedStrings.xml><?xml version="1.0" encoding="utf-8"?>
<sst xmlns="http://schemas.openxmlformats.org/spreadsheetml/2006/main" count="86" uniqueCount="78">
  <si>
    <t>Approach 1</t>
  </si>
  <si>
    <t>Approach 2</t>
  </si>
  <si>
    <t>Single occupancy vehicle</t>
  </si>
  <si>
    <t>Fuel efficient/alternative fuel vehicle</t>
  </si>
  <si>
    <t>Other alternative transportation</t>
  </si>
  <si>
    <t>Total number of data entries in table above</t>
  </si>
  <si>
    <t>Total trips avoided due to telecommuting</t>
  </si>
  <si>
    <t>Total trips avoided due to compressed work week</t>
  </si>
  <si>
    <t>Total trips not taken due to absences (sick, vacation, jury duty, etc.)</t>
  </si>
  <si>
    <t>Public transportation (bus, train, light rail, ferry, etc.)</t>
  </si>
  <si>
    <t>60% - 100%</t>
  </si>
  <si>
    <t>50% - 59%</t>
  </si>
  <si>
    <t>40% - 49%</t>
  </si>
  <si>
    <t>30% - 39%</t>
  </si>
  <si>
    <t>0% - 29%</t>
  </si>
  <si>
    <t>Self powered mode (walk, bicycle, etc.)</t>
  </si>
  <si>
    <t>Total SOV commute trips</t>
  </si>
  <si>
    <t>Total alternative commute trips</t>
  </si>
  <si>
    <t>Raw rate of alternative commuting trips (survey respondents only)</t>
  </si>
  <si>
    <t>Total alternative commute trips from survey</t>
  </si>
  <si>
    <t>Total alternative commute trips from extrapolation to non-respondents (for Approach 1 only)</t>
  </si>
  <si>
    <t>Overall alternative commute trips (for Approach 1 only)</t>
  </si>
  <si>
    <t>Extrapolation factor for survey non-respondents</t>
  </si>
  <si>
    <t>Step 1.</t>
  </si>
  <si>
    <t>Enable macros.</t>
  </si>
  <si>
    <t>Note: This calculator is for use with Excel for Mac 2011 and Excel 2007 or later.</t>
  </si>
  <si>
    <t>Step 2.</t>
  </si>
  <si>
    <t>Step 3.</t>
  </si>
  <si>
    <t>Compile the survey results and use the data to complete the Calculator tab.</t>
  </si>
  <si>
    <t>Upload the completed spreadsheet to LEED Online.  Complete any related summary fields in the LEED credit form with the results of the calculator.</t>
  </si>
  <si>
    <t>Assumptions</t>
  </si>
  <si>
    <t>All content is taken from the reference guide.</t>
  </si>
  <si>
    <r>
      <t xml:space="preserve">Copyright </t>
    </r>
    <r>
      <rPr>
        <sz val="9"/>
        <color indexed="23"/>
        <rFont val="Arial"/>
        <family val="2"/>
      </rPr>
      <t>©</t>
    </r>
    <r>
      <rPr>
        <sz val="8"/>
        <color indexed="23"/>
        <rFont val="Arial"/>
        <family val="2"/>
      </rPr>
      <t xml:space="preserve"> 2012</t>
    </r>
  </si>
  <si>
    <t>U.S. Green Building Council</t>
  </si>
  <si>
    <t>All Rights Reserved</t>
  </si>
  <si>
    <t>Extrapolation Factor</t>
  </si>
  <si>
    <t>Survey Response Rate</t>
  </si>
  <si>
    <t>v06</t>
  </si>
  <si>
    <t>Calculator</t>
  </si>
  <si>
    <t>Basic Information</t>
  </si>
  <si>
    <t>Occupants required to receive the survey</t>
  </si>
  <si>
    <t>Weighted Number of Vehicle Trips</t>
  </si>
  <si>
    <t>Number of Vehicle Trips</t>
  </si>
  <si>
    <t>2 person carpool or vanpool</t>
  </si>
  <si>
    <t>3 person carpool or vanpool</t>
  </si>
  <si>
    <t>4 person carpool or vanpool</t>
  </si>
  <si>
    <t>5 person carpool or vanpool</t>
  </si>
  <si>
    <t>6 person carpool or vanpool</t>
  </si>
  <si>
    <t>7 person carpool or vanpool</t>
  </si>
  <si>
    <t>8 person carpool or vanpool</t>
  </si>
  <si>
    <t>9 person carpool or vanpool</t>
  </si>
  <si>
    <t>10+ person carpool or vanpool</t>
  </si>
  <si>
    <t>Carpool or Vanpool Survey Results</t>
  </si>
  <si>
    <t>Survey Results</t>
  </si>
  <si>
    <t>Compile the survey results and enter the total number of commuting trips for each mode of transportation.  Morning and evening trips are reported separately. If the survey asked respondents to report both morning and evening commutes, those count as 2 separate trips per day.</t>
  </si>
  <si>
    <r>
      <t>T</t>
    </r>
    <r>
      <rPr>
        <sz val="9"/>
        <color indexed="8"/>
        <rFont val="Arial"/>
        <family val="2"/>
      </rPr>
      <t>otal number of days</t>
    </r>
    <r>
      <rPr>
        <sz val="9"/>
        <color indexed="8"/>
        <rFont val="Arial"/>
        <family val="2"/>
      </rPr>
      <t xml:space="preserve"> over which the survey asked respondents to report their modes of transportation</t>
    </r>
  </si>
  <si>
    <r>
      <t xml:space="preserve">Total number of </t>
    </r>
    <r>
      <rPr>
        <sz val="9"/>
        <color indexed="8"/>
        <rFont val="Arial"/>
        <family val="2"/>
      </rPr>
      <t>regular building occupants who received the survey</t>
    </r>
  </si>
  <si>
    <r>
      <t xml:space="preserve">Total number of </t>
    </r>
    <r>
      <rPr>
        <sz val="9"/>
        <color indexed="8"/>
        <rFont val="Arial"/>
        <family val="2"/>
      </rPr>
      <t>regular building occupants</t>
    </r>
  </si>
  <si>
    <r>
      <t>Did the survey ask respondents to report both commutes to AND from the project (</t>
    </r>
    <r>
      <rPr>
        <sz val="9"/>
        <color indexed="8"/>
        <rFont val="Arial"/>
        <family val="2"/>
      </rPr>
      <t>2 trips per day</t>
    </r>
    <r>
      <rPr>
        <sz val="9"/>
        <color indexed="8"/>
        <rFont val="Arial"/>
        <family val="2"/>
      </rPr>
      <t>) or just the morning commute (</t>
    </r>
    <r>
      <rPr>
        <sz val="9"/>
        <color indexed="8"/>
        <rFont val="Arial"/>
        <family val="2"/>
      </rPr>
      <t>1 trip per day</t>
    </r>
    <r>
      <rPr>
        <sz val="9"/>
        <color indexed="8"/>
        <rFont val="Arial"/>
        <family val="2"/>
      </rPr>
      <t>)? (either is acceptable)</t>
    </r>
  </si>
  <si>
    <t>Total number of actual commute trips (theoretical trips - absences)</t>
  </si>
  <si>
    <t>If applicable, describe "other" mode of alternative transportation.</t>
  </si>
  <si>
    <t>Reduction in conventional commuting trips</t>
  </si>
  <si>
    <t>Percent trip reduction (%)</t>
  </si>
  <si>
    <t>Occupant response rate (%)</t>
  </si>
  <si>
    <r>
      <t>The survey was given to the entire population of regular building occupants (</t>
    </r>
    <r>
      <rPr>
        <sz val="9"/>
        <color indexed="8"/>
        <rFont val="Arial"/>
        <family val="2"/>
      </rPr>
      <t>Approach 1</t>
    </r>
    <r>
      <rPr>
        <sz val="9"/>
        <color indexed="8"/>
        <rFont val="Arial"/>
        <family val="2"/>
      </rPr>
      <t>) or to a randomly selected, statistically representative sample of building occupants (</t>
    </r>
    <r>
      <rPr>
        <sz val="9"/>
        <color indexed="8"/>
        <rFont val="Arial"/>
        <family val="2"/>
      </rPr>
      <t>Approach 2</t>
    </r>
    <r>
      <rPr>
        <sz val="9"/>
        <color indexed="8"/>
        <rFont val="Arial"/>
        <family val="2"/>
      </rPr>
      <t>)</t>
    </r>
  </si>
  <si>
    <t>Number of People 
in Carpool or Vanpool</t>
  </si>
  <si>
    <t xml:space="preserve">Total number of maximum theoretical commute trips </t>
  </si>
  <si>
    <t>Carpool or vanpool trips are counted according to the number of other commuters in the vehicle. For example, if two people carpool to work together for most of the distance to the building, each is counted as making half a trip; three carpoolers are counted as making 33.3% of a trip each.
Only trips made by regular building occupants for the project may be counted in the survey. For example, if a project occupant travels to the project building in a carpool with 3 other people (non-project occupants) who are traveling to a building that neighbors the project building, this trip would be recorded by entering a "1" next to "4 person carpool/vanpool." If 4 project occupants all travel to the project building in the same carpool, these trips would be recorded by entering a "4" next to "4 person carpool/vanpool."</t>
  </si>
  <si>
    <t xml:space="preserve">Summary </t>
  </si>
  <si>
    <t xml:space="preserve">Note: All information on this tab is READ-ONLY. To edit, see previous tab. </t>
  </si>
  <si>
    <t>Total number of regular building occupants</t>
  </si>
  <si>
    <t>Number trips per day surveyed</t>
  </si>
  <si>
    <t>Overall alternative commute trips</t>
  </si>
  <si>
    <t>Total number of days surveyed</t>
  </si>
  <si>
    <t>Total number of regular building occupants who received the survey</t>
  </si>
  <si>
    <t>Total trips not taken due to absences</t>
  </si>
  <si>
    <r>
      <rPr>
        <sz val="16"/>
        <rFont val="Arial Black"/>
        <family val="2"/>
      </rPr>
      <t xml:space="preserve">Alternative Commuting Transportation Calculator
</t>
    </r>
    <r>
      <rPr>
        <sz val="9"/>
        <rFont val="Arial"/>
        <family val="2"/>
      </rPr>
      <t>LEED 2009 for O+M - SS Credit 4: Alternative Commuting Transportation</t>
    </r>
  </si>
  <si>
    <r>
      <t>Total number of</t>
    </r>
    <r>
      <rPr>
        <sz val="9"/>
        <color indexed="8"/>
        <rFont val="Arial"/>
        <family val="2"/>
      </rPr>
      <t xml:space="preserve"> regular building occupants who responded to the survey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</si>
</sst>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32" x14ac:knownFonts="1">
    <font>
      <sz val="11"/>
      <color theme="1"/>
      <name val="Calibri"/>
      <family val="2"/>
      <scheme val="minor"/>
    </font>
    <font>
      <sz val="10"/>
      <name val="Arial"/>
      <family val="2"/>
    </font>
    <font>
      <sz val="12"/>
      <name val="Arial"/>
      <family val="2"/>
    </font>
    <font>
      <sz val="16"/>
      <name val="Arial Black"/>
      <family val="2"/>
    </font>
    <font>
      <sz val="9"/>
      <name val="Arial"/>
      <family val="2"/>
    </font>
    <font>
      <b/>
      <sz val="12"/>
      <name val="Arial"/>
      <family val="2"/>
    </font>
    <font>
      <b/>
      <sz val="10"/>
      <name val="Arial"/>
      <family val="2"/>
    </font>
    <font>
      <sz val="9"/>
      <color indexed="8"/>
      <name val="Arial"/>
      <family val="2"/>
    </font>
    <font>
      <b/>
      <sz val="9"/>
      <name val="Arial"/>
      <family val="2"/>
    </font>
    <font>
      <sz val="8"/>
      <color indexed="23"/>
      <name val="Arial"/>
      <family val="2"/>
    </font>
    <font>
      <sz val="9"/>
      <color indexed="23"/>
      <name val="Arial"/>
      <family val="2"/>
    </font>
    <font>
      <b/>
      <u/>
      <sz val="9"/>
      <name val="Arial"/>
      <family val="2"/>
    </font>
    <font>
      <b/>
      <sz val="16"/>
      <name val="Arial"/>
      <family val="2"/>
    </font>
    <font>
      <sz val="8"/>
      <name val="Arial"/>
      <family val="2"/>
    </font>
    <font>
      <i/>
      <sz val="10"/>
      <name val="Arial"/>
      <family val="2"/>
    </font>
    <font>
      <sz val="10"/>
      <color indexed="81"/>
      <name val="Arial"/>
      <family val="2"/>
    </font>
    <font>
      <b/>
      <sz val="10"/>
      <color indexed="81"/>
      <name val="Arial"/>
      <family val="2"/>
    </font>
    <font>
      <sz val="11"/>
      <color theme="1"/>
      <name val="Calibri"/>
      <family val="2"/>
      <scheme val="minor"/>
    </font>
    <font>
      <sz val="11"/>
      <color theme="0"/>
      <name val="Calibri"/>
      <family val="2"/>
      <scheme val="minor"/>
    </font>
    <font>
      <sz val="10"/>
      <color theme="0"/>
      <name val="Arial"/>
      <family val="2"/>
    </font>
    <font>
      <sz val="10"/>
      <color theme="1"/>
      <name val="Arial"/>
      <family val="2"/>
    </font>
    <font>
      <b/>
      <sz val="10"/>
      <color theme="0"/>
      <name val="Arial"/>
      <family val="2"/>
    </font>
    <font>
      <b/>
      <sz val="9"/>
      <color theme="1"/>
      <name val="Arial"/>
      <family val="2"/>
    </font>
    <font>
      <b/>
      <sz val="10"/>
      <color theme="1"/>
      <name val="Arial"/>
      <family val="2"/>
    </font>
    <font>
      <sz val="9"/>
      <color theme="1"/>
      <name val="Arial"/>
      <family val="2"/>
    </font>
    <font>
      <sz val="11"/>
      <name val="Calibri"/>
      <family val="2"/>
      <scheme val="minor"/>
    </font>
    <font>
      <sz val="10"/>
      <color theme="1"/>
      <name val="Tahoma"/>
      <family val="2"/>
    </font>
    <font>
      <sz val="8"/>
      <color theme="0" tint="-0.499984740745262"/>
      <name val="Arial"/>
      <family val="2"/>
    </font>
    <font>
      <sz val="16"/>
      <color theme="0"/>
      <name val="Arial Black"/>
      <family val="2"/>
    </font>
    <font>
      <sz val="10"/>
      <color rgb="FFFF0000"/>
      <name val="Calibri"/>
      <family val="2"/>
      <scheme val="minor"/>
    </font>
    <font>
      <sz val="9"/>
      <color rgb="FFFF0000"/>
      <name val="Arial"/>
      <family val="2"/>
    </font>
    <font>
      <sz val="10"/>
      <color rgb="FFFF0000"/>
      <name val="Arial"/>
      <family val="2"/>
    </font>
  </fonts>
  <fills count="8">
    <fill>
      <patternFill patternType="none"/>
    </fill>
    <fill>
      <patternFill patternType="gray125"/>
    </fill>
    <fill>
      <patternFill patternType="solid">
        <fgColor indexed="65"/>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C4DB0D"/>
        <bgColor indexed="64"/>
      </patternFill>
    </fill>
    <fill>
      <patternFill patternType="solid">
        <fgColor theme="0" tint="-0.14996795556505021"/>
        <bgColor indexed="64"/>
      </patternFill>
    </fill>
  </fills>
  <borders count="32">
    <border>
      <left/>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24994659260841701"/>
      </right>
      <top style="thin">
        <color theme="0" tint="-0.499984740745262"/>
      </top>
      <bottom style="thin">
        <color theme="0" tint="-0.499984740745262"/>
      </bottom>
      <diagonal/>
    </border>
    <border>
      <left style="thin">
        <color theme="0" tint="-0.24994659260841701"/>
      </left>
      <right style="thin">
        <color theme="0" tint="-0.24994659260841701"/>
      </right>
      <top style="thin">
        <color theme="0" tint="-0.499984740745262"/>
      </top>
      <bottom style="thin">
        <color theme="0" tint="-0.499984740745262"/>
      </bottom>
      <diagonal/>
    </border>
    <border>
      <left style="thin">
        <color theme="0" tint="-0.499984740745262"/>
      </left>
      <right style="thin">
        <color theme="0" tint="-0.24994659260841701"/>
      </right>
      <top style="thin">
        <color theme="0" tint="-0.499984740745262"/>
      </top>
      <bottom/>
      <diagonal/>
    </border>
    <border>
      <left style="thin">
        <color theme="0" tint="-0.24994659260841701"/>
      </left>
      <right style="thin">
        <color theme="0" tint="-0.24994659260841701"/>
      </right>
      <top style="thin">
        <color theme="0" tint="-0.499984740745262"/>
      </top>
      <bottom/>
      <diagonal/>
    </border>
    <border>
      <left style="thin">
        <color theme="0" tint="-0.24994659260841701"/>
      </left>
      <right style="thin">
        <color theme="0" tint="-0.499984740745262"/>
      </right>
      <top style="thin">
        <color theme="0" tint="-0.499984740745262"/>
      </top>
      <bottom/>
      <diagonal/>
    </border>
    <border>
      <left style="thin">
        <color theme="0" tint="-0.499984740745262"/>
      </left>
      <right style="thin">
        <color theme="0" tint="-0.24994659260841701"/>
      </right>
      <top style="thin">
        <color theme="0" tint="-0.499984740745262"/>
      </top>
      <bottom style="thin">
        <color theme="0" tint="-0.24994659260841701"/>
      </bottom>
      <diagonal/>
    </border>
    <border>
      <left style="thin">
        <color theme="0" tint="-0.24994659260841701"/>
      </left>
      <right style="thin">
        <color theme="0" tint="-0.24994659260841701"/>
      </right>
      <top style="thin">
        <color theme="0" tint="-0.499984740745262"/>
      </top>
      <bottom style="thin">
        <color theme="0" tint="-0.24994659260841701"/>
      </bottom>
      <diagonal/>
    </border>
    <border>
      <left style="thin">
        <color theme="0" tint="-0.24994659260841701"/>
      </left>
      <right style="thin">
        <color theme="0" tint="-0.499984740745262"/>
      </right>
      <top style="thin">
        <color theme="0" tint="-0.499984740745262"/>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499984740745262"/>
      </bottom>
      <diagonal/>
    </border>
    <border>
      <left style="thin">
        <color theme="0" tint="-0.24994659260841701"/>
      </left>
      <right style="thin">
        <color theme="0" tint="-0.24994659260841701"/>
      </right>
      <top style="thin">
        <color theme="0" tint="-0.24994659260841701"/>
      </top>
      <bottom style="thin">
        <color theme="0" tint="-0.499984740745262"/>
      </bottom>
      <diagonal/>
    </border>
    <border>
      <left style="thin">
        <color theme="0" tint="-0.24994659260841701"/>
      </left>
      <right style="thin">
        <color theme="0" tint="-0.499984740745262"/>
      </right>
      <top style="thin">
        <color theme="0" tint="-0.24994659260841701"/>
      </top>
      <bottom style="thin">
        <color theme="0" tint="-0.499984740745262"/>
      </bottom>
      <diagonal/>
    </border>
    <border>
      <left style="thin">
        <color theme="0" tint="-0.24994659260841701"/>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24994659260841701"/>
      </top>
      <bottom style="thin">
        <color theme="0" tint="-0.499984740745262"/>
      </bottom>
      <diagonal/>
    </border>
    <border>
      <left/>
      <right/>
      <top style="thin">
        <color theme="0" tint="-0.24994659260841701"/>
      </top>
      <bottom style="thin">
        <color theme="0" tint="-0.499984740745262"/>
      </bottom>
      <diagonal/>
    </border>
    <border>
      <left/>
      <right style="thin">
        <color theme="0" tint="-0.499984740745262"/>
      </right>
      <top style="thin">
        <color theme="0" tint="-0.24994659260841701"/>
      </top>
      <bottom style="thin">
        <color theme="0" tint="-0.499984740745262"/>
      </bottom>
      <diagonal/>
    </border>
    <border>
      <left style="thin">
        <color theme="0" tint="-0.499984740745262"/>
      </left>
      <right/>
      <top style="thin">
        <color theme="0" tint="-0.499984740745262"/>
      </top>
      <bottom style="thin">
        <color theme="0" tint="-0.24994659260841701"/>
      </bottom>
      <diagonal/>
    </border>
    <border>
      <left/>
      <right/>
      <top style="thin">
        <color theme="0" tint="-0.499984740745262"/>
      </top>
      <bottom style="thin">
        <color theme="0" tint="-0.24994659260841701"/>
      </bottom>
      <diagonal/>
    </border>
    <border>
      <left/>
      <right style="thin">
        <color theme="0" tint="-0.499984740745262"/>
      </right>
      <top style="thin">
        <color theme="0" tint="-0.499984740745262"/>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8">
    <xf numFmtId="0" fontId="0" fillId="0" borderId="0"/>
    <xf numFmtId="43" fontId="17" fillId="0" borderId="0" applyFont="0" applyFill="0" applyBorder="0" applyAlignment="0" applyProtection="0"/>
    <xf numFmtId="0" fontId="17" fillId="0" borderId="0"/>
    <xf numFmtId="0" fontId="1" fillId="0" borderId="0"/>
    <xf numFmtId="0" fontId="17" fillId="0" borderId="0"/>
    <xf numFmtId="0" fontId="1" fillId="0" borderId="0"/>
    <xf numFmtId="9" fontId="17" fillId="0" borderId="0" applyFont="0" applyFill="0" applyBorder="0" applyAlignment="0" applyProtection="0"/>
    <xf numFmtId="9" fontId="1" fillId="0" borderId="0" applyFont="0" applyFill="0" applyBorder="0" applyAlignment="0" applyProtection="0"/>
  </cellStyleXfs>
  <cellXfs count="224">
    <xf numFmtId="0" fontId="0" fillId="0" borderId="0" xfId="0"/>
    <xf numFmtId="0" fontId="19" fillId="3" borderId="0" xfId="2" applyFont="1" applyFill="1" applyBorder="1" applyProtection="1"/>
    <xf numFmtId="0" fontId="20" fillId="0" borderId="1" xfId="2" applyFont="1" applyFill="1" applyBorder="1" applyProtection="1"/>
    <xf numFmtId="0" fontId="21" fillId="0" borderId="2" xfId="2" applyFont="1" applyFill="1" applyBorder="1" applyAlignment="1" applyProtection="1"/>
    <xf numFmtId="0" fontId="17" fillId="0" borderId="2" xfId="2" applyFill="1" applyBorder="1" applyProtection="1"/>
    <xf numFmtId="0" fontId="21" fillId="0" borderId="3" xfId="2" applyFont="1" applyFill="1" applyBorder="1" applyAlignment="1" applyProtection="1"/>
    <xf numFmtId="0" fontId="17" fillId="3" borderId="0" xfId="2" applyFill="1" applyBorder="1" applyAlignment="1" applyProtection="1">
      <alignment horizontal="left"/>
    </xf>
    <xf numFmtId="0" fontId="17" fillId="3" borderId="0" xfId="2" applyFill="1" applyBorder="1" applyProtection="1"/>
    <xf numFmtId="0" fontId="17" fillId="3" borderId="0" xfId="3" applyFont="1" applyFill="1" applyBorder="1" applyProtection="1"/>
    <xf numFmtId="0" fontId="17" fillId="0" borderId="4" xfId="3" applyFont="1" applyFill="1" applyBorder="1" applyProtection="1"/>
    <xf numFmtId="0" fontId="17" fillId="0" borderId="0" xfId="3" applyFont="1" applyFill="1" applyBorder="1" applyProtection="1"/>
    <xf numFmtId="0" fontId="17" fillId="0" borderId="0" xfId="2" applyFill="1" applyBorder="1" applyProtection="1"/>
    <xf numFmtId="0" fontId="17" fillId="0" borderId="5" xfId="3" applyFont="1" applyFill="1" applyBorder="1" applyProtection="1"/>
    <xf numFmtId="0" fontId="17" fillId="4" borderId="4" xfId="3" applyFont="1" applyFill="1" applyBorder="1" applyProtection="1"/>
    <xf numFmtId="0" fontId="22" fillId="4" borderId="0" xfId="3" applyFont="1" applyFill="1" applyBorder="1" applyAlignment="1" applyProtection="1">
      <alignment horizontal="left" vertical="top"/>
    </xf>
    <xf numFmtId="0" fontId="17" fillId="4" borderId="0" xfId="2" applyFill="1" applyBorder="1" applyProtection="1"/>
    <xf numFmtId="0" fontId="4" fillId="4" borderId="0" xfId="3" applyNumberFormat="1" applyFont="1" applyFill="1" applyBorder="1" applyAlignment="1" applyProtection="1">
      <alignment vertical="top" wrapText="1"/>
    </xf>
    <xf numFmtId="0" fontId="17" fillId="4" borderId="0" xfId="3" applyFont="1" applyFill="1" applyBorder="1" applyProtection="1"/>
    <xf numFmtId="0" fontId="17" fillId="4" borderId="5" xfId="3" applyFont="1" applyFill="1" applyBorder="1" applyProtection="1"/>
    <xf numFmtId="0" fontId="6" fillId="0" borderId="0" xfId="3" applyNumberFormat="1" applyFont="1" applyFill="1" applyBorder="1" applyAlignment="1" applyProtection="1">
      <alignment vertical="top"/>
    </xf>
    <xf numFmtId="0" fontId="1" fillId="0" borderId="0" xfId="3" applyNumberFormat="1" applyFont="1" applyFill="1" applyBorder="1" applyAlignment="1" applyProtection="1">
      <alignment vertical="top"/>
    </xf>
    <xf numFmtId="0" fontId="1" fillId="4" borderId="0" xfId="3" applyNumberFormat="1" applyFont="1" applyFill="1" applyBorder="1" applyAlignment="1" applyProtection="1">
      <alignment vertical="top"/>
    </xf>
    <xf numFmtId="0" fontId="17" fillId="3" borderId="0" xfId="3" applyFont="1" applyFill="1" applyBorder="1" applyAlignment="1" applyProtection="1">
      <alignment horizontal="left"/>
    </xf>
    <xf numFmtId="0" fontId="20" fillId="3" borderId="0" xfId="5" applyFont="1" applyFill="1" applyBorder="1" applyAlignment="1" applyProtection="1">
      <alignment vertical="center"/>
    </xf>
    <xf numFmtId="0" fontId="20" fillId="4" borderId="4" xfId="5" applyFont="1" applyFill="1" applyBorder="1" applyAlignment="1" applyProtection="1">
      <alignment vertical="center"/>
    </xf>
    <xf numFmtId="0" fontId="23" fillId="4" borderId="0" xfId="5" applyFont="1" applyFill="1" applyBorder="1" applyAlignment="1" applyProtection="1">
      <alignment horizontal="left" vertical="center"/>
    </xf>
    <xf numFmtId="0" fontId="1" fillId="4" borderId="0" xfId="3" applyNumberFormat="1" applyFont="1" applyFill="1" applyBorder="1" applyAlignment="1" applyProtection="1">
      <alignment vertical="center" wrapText="1"/>
    </xf>
    <xf numFmtId="0" fontId="20" fillId="0" borderId="0" xfId="5" applyFont="1" applyFill="1" applyBorder="1" applyAlignment="1" applyProtection="1">
      <alignment vertical="center"/>
    </xf>
    <xf numFmtId="0" fontId="20" fillId="4" borderId="5" xfId="5" applyFont="1" applyFill="1" applyBorder="1" applyAlignment="1" applyProtection="1">
      <alignment vertical="center"/>
    </xf>
    <xf numFmtId="0" fontId="20" fillId="3" borderId="0" xfId="0" applyFont="1" applyFill="1" applyBorder="1" applyAlignment="1" applyProtection="1">
      <alignment vertical="center"/>
    </xf>
    <xf numFmtId="0" fontId="1" fillId="4" borderId="0" xfId="3" applyNumberFormat="1" applyFont="1" applyFill="1" applyBorder="1" applyAlignment="1" applyProtection="1">
      <alignment horizontal="left" vertical="top"/>
    </xf>
    <xf numFmtId="0" fontId="17" fillId="3" borderId="0" xfId="3" applyFont="1" applyFill="1" applyBorder="1" applyAlignment="1" applyProtection="1">
      <alignment vertical="center"/>
    </xf>
    <xf numFmtId="0" fontId="17" fillId="4" borderId="4" xfId="3" applyFont="1" applyFill="1" applyBorder="1" applyAlignment="1" applyProtection="1">
      <alignment vertical="center"/>
    </xf>
    <xf numFmtId="0" fontId="22" fillId="4" borderId="0" xfId="3" applyFont="1" applyFill="1" applyBorder="1" applyAlignment="1" applyProtection="1">
      <alignment horizontal="left" vertical="center"/>
    </xf>
    <xf numFmtId="0" fontId="4" fillId="4" borderId="0" xfId="3" applyNumberFormat="1" applyFont="1" applyFill="1" applyBorder="1" applyAlignment="1" applyProtection="1">
      <alignment vertical="center" wrapText="1"/>
    </xf>
    <xf numFmtId="0" fontId="1" fillId="4" borderId="0" xfId="3" applyNumberFormat="1" applyFont="1" applyFill="1" applyBorder="1" applyAlignment="1" applyProtection="1">
      <alignment vertical="center"/>
    </xf>
    <xf numFmtId="0" fontId="17" fillId="4" borderId="5" xfId="3" applyFont="1" applyFill="1" applyBorder="1" applyAlignment="1" applyProtection="1">
      <alignment vertical="center"/>
    </xf>
    <xf numFmtId="0" fontId="17" fillId="3" borderId="0" xfId="3" applyFont="1" applyFill="1" applyBorder="1" applyAlignment="1" applyProtection="1">
      <alignment horizontal="left" vertical="center"/>
    </xf>
    <xf numFmtId="0" fontId="6" fillId="4" borderId="0" xfId="3" applyNumberFormat="1" applyFont="1" applyFill="1" applyBorder="1" applyAlignment="1" applyProtection="1">
      <alignment vertical="top"/>
    </xf>
    <xf numFmtId="0" fontId="17" fillId="4" borderId="6" xfId="3" applyFont="1" applyFill="1" applyBorder="1" applyProtection="1"/>
    <xf numFmtId="0" fontId="24" fillId="4" borderId="7" xfId="3" applyFont="1" applyFill="1" applyBorder="1" applyProtection="1"/>
    <xf numFmtId="0" fontId="4" fillId="4" borderId="7" xfId="3" applyNumberFormat="1" applyFont="1" applyFill="1" applyBorder="1" applyAlignment="1" applyProtection="1">
      <alignment vertical="top" wrapText="1"/>
    </xf>
    <xf numFmtId="0" fontId="17" fillId="4" borderId="7" xfId="3" applyFont="1" applyFill="1" applyBorder="1" applyProtection="1"/>
    <xf numFmtId="0" fontId="17" fillId="4" borderId="8" xfId="3" applyFont="1" applyFill="1" applyBorder="1" applyProtection="1"/>
    <xf numFmtId="0" fontId="25" fillId="3" borderId="0" xfId="2" applyFont="1" applyFill="1" applyBorder="1" applyProtection="1"/>
    <xf numFmtId="0" fontId="25" fillId="3" borderId="9" xfId="2" applyFont="1" applyFill="1" applyBorder="1" applyProtection="1"/>
    <xf numFmtId="0" fontId="8" fillId="3" borderId="9" xfId="2" applyFont="1" applyFill="1" applyBorder="1" applyAlignment="1" applyProtection="1">
      <alignment horizontal="left" vertical="top"/>
    </xf>
    <xf numFmtId="0" fontId="1" fillId="3" borderId="9" xfId="0" applyFont="1" applyFill="1" applyBorder="1" applyProtection="1"/>
    <xf numFmtId="0" fontId="4" fillId="3" borderId="9" xfId="3" applyNumberFormat="1" applyFont="1" applyFill="1" applyBorder="1" applyAlignment="1" applyProtection="1">
      <alignment vertical="top" wrapText="1"/>
    </xf>
    <xf numFmtId="0" fontId="1" fillId="3" borderId="0" xfId="0" applyFont="1" applyFill="1" applyBorder="1" applyAlignment="1" applyProtection="1">
      <alignment horizontal="left"/>
    </xf>
    <xf numFmtId="0" fontId="1" fillId="3" borderId="0" xfId="0" applyFont="1" applyFill="1" applyBorder="1" applyProtection="1"/>
    <xf numFmtId="0" fontId="0" fillId="3" borderId="0" xfId="0" applyFill="1" applyBorder="1" applyProtection="1"/>
    <xf numFmtId="0" fontId="25" fillId="2" borderId="1" xfId="2" applyFont="1" applyFill="1" applyBorder="1" applyProtection="1"/>
    <xf numFmtId="0" fontId="6" fillId="2" borderId="2" xfId="3" applyNumberFormat="1" applyFont="1" applyFill="1" applyBorder="1" applyAlignment="1" applyProtection="1">
      <alignment vertical="top"/>
    </xf>
    <xf numFmtId="0" fontId="1" fillId="2" borderId="2" xfId="0" applyFont="1" applyFill="1" applyBorder="1" applyProtection="1"/>
    <xf numFmtId="0" fontId="1" fillId="2" borderId="2" xfId="3" applyNumberFormat="1" applyFont="1" applyFill="1" applyBorder="1" applyAlignment="1" applyProtection="1">
      <alignment vertical="top" wrapText="1"/>
    </xf>
    <xf numFmtId="0" fontId="6" fillId="3" borderId="0" xfId="0" applyFont="1" applyFill="1" applyProtection="1"/>
    <xf numFmtId="0" fontId="6" fillId="3" borderId="0" xfId="0" applyFont="1" applyFill="1" applyAlignment="1" applyProtection="1">
      <alignment horizontal="center" wrapText="1"/>
    </xf>
    <xf numFmtId="0" fontId="1" fillId="3" borderId="0" xfId="0" applyFont="1" applyFill="1" applyAlignment="1" applyProtection="1">
      <alignment horizontal="center"/>
    </xf>
    <xf numFmtId="0" fontId="1" fillId="3" borderId="0" xfId="0" applyFont="1" applyFill="1" applyProtection="1"/>
    <xf numFmtId="0" fontId="0" fillId="3" borderId="0" xfId="0" applyFont="1" applyFill="1" applyAlignment="1" applyProtection="1">
      <alignment horizontal="center"/>
    </xf>
    <xf numFmtId="0" fontId="25" fillId="2" borderId="4" xfId="2" applyFont="1" applyFill="1" applyBorder="1" applyProtection="1"/>
    <xf numFmtId="0" fontId="6" fillId="2" borderId="0" xfId="3" applyNumberFormat="1" applyFont="1" applyFill="1" applyBorder="1" applyAlignment="1" applyProtection="1">
      <alignment vertical="top"/>
    </xf>
    <xf numFmtId="0" fontId="1" fillId="2" borderId="0" xfId="0" applyFont="1" applyFill="1" applyBorder="1" applyProtection="1"/>
    <xf numFmtId="0" fontId="1" fillId="2" borderId="0" xfId="3" applyNumberFormat="1" applyFont="1" applyFill="1" applyBorder="1" applyAlignment="1" applyProtection="1">
      <alignment vertical="top" wrapText="1"/>
    </xf>
    <xf numFmtId="0" fontId="4" fillId="2" borderId="0" xfId="3" applyNumberFormat="1" applyFont="1" applyFill="1" applyBorder="1" applyAlignment="1" applyProtection="1">
      <alignment vertical="top"/>
    </xf>
    <xf numFmtId="0" fontId="25" fillId="4" borderId="4" xfId="2" applyFont="1" applyFill="1" applyBorder="1" applyProtection="1"/>
    <xf numFmtId="0" fontId="1" fillId="4" borderId="5" xfId="3" applyFont="1" applyFill="1" applyBorder="1" applyAlignment="1" applyProtection="1">
      <alignment vertical="top" wrapText="1"/>
    </xf>
    <xf numFmtId="0" fontId="20" fillId="3" borderId="0" xfId="2" applyFont="1" applyFill="1" applyBorder="1" applyProtection="1"/>
    <xf numFmtId="0" fontId="26" fillId="3" borderId="0" xfId="2" applyFont="1" applyFill="1" applyBorder="1" applyAlignment="1" applyProtection="1">
      <alignment vertical="top"/>
    </xf>
    <xf numFmtId="0" fontId="26" fillId="4" borderId="0" xfId="2" applyFont="1" applyFill="1" applyBorder="1" applyAlignment="1" applyProtection="1">
      <alignment vertical="top"/>
    </xf>
    <xf numFmtId="0" fontId="26" fillId="4" borderId="5" xfId="2" applyFont="1" applyFill="1" applyBorder="1" applyAlignment="1" applyProtection="1">
      <alignment vertical="top"/>
    </xf>
    <xf numFmtId="0" fontId="25" fillId="4" borderId="6" xfId="2" applyFont="1" applyFill="1" applyBorder="1" applyProtection="1"/>
    <xf numFmtId="0" fontId="26" fillId="4" borderId="7" xfId="2" applyFont="1" applyFill="1" applyBorder="1" applyAlignment="1" applyProtection="1">
      <alignment vertical="top"/>
    </xf>
    <xf numFmtId="0" fontId="26" fillId="4" borderId="8" xfId="2" applyFont="1" applyFill="1" applyBorder="1" applyAlignment="1" applyProtection="1">
      <alignment vertical="top"/>
    </xf>
    <xf numFmtId="0" fontId="27" fillId="3" borderId="0" xfId="4" applyFont="1" applyFill="1" applyBorder="1" applyAlignment="1" applyProtection="1">
      <alignment horizontal="right" vertical="center"/>
    </xf>
    <xf numFmtId="0" fontId="27" fillId="3" borderId="0" xfId="3" applyFont="1" applyFill="1" applyBorder="1" applyAlignment="1" applyProtection="1">
      <alignment horizontal="right" vertical="center"/>
    </xf>
    <xf numFmtId="0" fontId="27" fillId="3" borderId="0" xfId="3" applyFont="1" applyFill="1" applyAlignment="1" applyProtection="1">
      <alignment horizontal="right" vertical="center"/>
    </xf>
    <xf numFmtId="0" fontId="20" fillId="5" borderId="14" xfId="2" applyFont="1" applyFill="1" applyBorder="1" applyAlignment="1" applyProtection="1">
      <alignment horizontal="center" vertical="center" wrapText="1"/>
    </xf>
    <xf numFmtId="2" fontId="24" fillId="4" borderId="17" xfId="0" applyNumberFormat="1" applyFont="1" applyFill="1" applyBorder="1" applyAlignment="1">
      <alignment horizontal="center" vertical="center"/>
    </xf>
    <xf numFmtId="2" fontId="24" fillId="4" borderId="20" xfId="0" applyNumberFormat="1" applyFont="1" applyFill="1" applyBorder="1" applyAlignment="1">
      <alignment horizontal="center" vertical="center"/>
    </xf>
    <xf numFmtId="2" fontId="24" fillId="4" borderId="23" xfId="0" applyNumberFormat="1" applyFont="1" applyFill="1" applyBorder="1" applyAlignment="1">
      <alignment horizontal="center" vertical="center"/>
    </xf>
    <xf numFmtId="3" fontId="24" fillId="3" borderId="16" xfId="0" applyNumberFormat="1" applyFont="1" applyFill="1" applyBorder="1" applyProtection="1">
      <protection locked="0"/>
    </xf>
    <xf numFmtId="3" fontId="24" fillId="3" borderId="19" xfId="0" applyNumberFormat="1" applyFont="1" applyFill="1" applyBorder="1" applyProtection="1">
      <protection locked="0"/>
    </xf>
    <xf numFmtId="3" fontId="24" fillId="3" borderId="22" xfId="0" applyNumberFormat="1" applyFont="1" applyFill="1" applyBorder="1" applyProtection="1">
      <protection locked="0"/>
    </xf>
    <xf numFmtId="1" fontId="20" fillId="5" borderId="11" xfId="0" applyNumberFormat="1" applyFont="1" applyFill="1" applyBorder="1" applyAlignment="1" applyProtection="1">
      <alignment horizontal="center" vertical="center" wrapText="1"/>
    </xf>
    <xf numFmtId="3" fontId="24" fillId="3" borderId="17" xfId="0" applyNumberFormat="1" applyFont="1" applyFill="1" applyBorder="1" applyAlignment="1" applyProtection="1">
      <alignment horizontal="right" vertical="center"/>
      <protection locked="0"/>
    </xf>
    <xf numFmtId="3" fontId="24" fillId="3" borderId="20" xfId="0" applyNumberFormat="1" applyFont="1" applyFill="1" applyBorder="1" applyAlignment="1" applyProtection="1">
      <alignment horizontal="right" vertical="center"/>
      <protection locked="0"/>
    </xf>
    <xf numFmtId="3" fontId="24" fillId="3" borderId="23" xfId="0" applyNumberFormat="1" applyFont="1" applyFill="1" applyBorder="1" applyAlignment="1" applyProtection="1">
      <alignment horizontal="right" vertical="center"/>
      <protection locked="0"/>
    </xf>
    <xf numFmtId="0" fontId="20" fillId="0" borderId="0" xfId="2" applyFont="1" applyFill="1" applyProtection="1"/>
    <xf numFmtId="0" fontId="19" fillId="0" borderId="0" xfId="2" applyFont="1" applyFill="1" applyAlignment="1" applyProtection="1">
      <alignment vertical="center" wrapText="1"/>
    </xf>
    <xf numFmtId="0" fontId="1" fillId="6" borderId="0" xfId="2" applyFont="1" applyFill="1" applyProtection="1"/>
    <xf numFmtId="0" fontId="20" fillId="6" borderId="0" xfId="2" applyFont="1" applyFill="1" applyProtection="1"/>
    <xf numFmtId="0" fontId="1" fillId="6" borderId="0" xfId="2" applyFont="1" applyFill="1" applyBorder="1" applyProtection="1"/>
    <xf numFmtId="0" fontId="28" fillId="6" borderId="0" xfId="2" applyFont="1" applyFill="1" applyBorder="1" applyAlignment="1" applyProtection="1">
      <alignment vertical="center"/>
    </xf>
    <xf numFmtId="0" fontId="19" fillId="6" borderId="0" xfId="2" applyFont="1" applyFill="1" applyAlignment="1" applyProtection="1">
      <alignment vertical="center" wrapText="1"/>
    </xf>
    <xf numFmtId="0" fontId="24" fillId="3" borderId="20" xfId="0" applyFont="1" applyFill="1" applyBorder="1" applyAlignment="1" applyProtection="1">
      <alignment horizontal="center" vertical="center"/>
      <protection locked="0"/>
    </xf>
    <xf numFmtId="0" fontId="24" fillId="3" borderId="24" xfId="0" applyFont="1" applyFill="1" applyBorder="1" applyAlignment="1" applyProtection="1">
      <alignment horizontal="right" vertical="center"/>
      <protection locked="0"/>
    </xf>
    <xf numFmtId="0" fontId="24" fillId="3" borderId="24" xfId="0" applyFont="1" applyFill="1" applyBorder="1" applyAlignment="1" applyProtection="1">
      <alignment horizontal="center" vertical="center"/>
      <protection locked="0"/>
    </xf>
    <xf numFmtId="3" fontId="24" fillId="3" borderId="24" xfId="0" applyNumberFormat="1" applyFont="1" applyFill="1" applyBorder="1" applyAlignment="1" applyProtection="1">
      <alignment horizontal="right" vertical="center"/>
      <protection locked="0"/>
    </xf>
    <xf numFmtId="0" fontId="0" fillId="0" borderId="0" xfId="0" applyFill="1" applyProtection="1"/>
    <xf numFmtId="0" fontId="0" fillId="0" borderId="0" xfId="0" applyFill="1" applyBorder="1" applyProtection="1"/>
    <xf numFmtId="0" fontId="23" fillId="0" borderId="0" xfId="0" applyFont="1" applyFill="1" applyBorder="1" applyAlignment="1" applyProtection="1">
      <alignment vertical="top"/>
    </xf>
    <xf numFmtId="0" fontId="20" fillId="0" borderId="0" xfId="0" applyFont="1" applyFill="1" applyBorder="1" applyAlignment="1" applyProtection="1">
      <alignment vertical="top"/>
    </xf>
    <xf numFmtId="3" fontId="24" fillId="0" borderId="20" xfId="0" applyNumberFormat="1" applyFont="1" applyFill="1" applyBorder="1" applyAlignment="1" applyProtection="1">
      <alignment horizontal="right" vertical="center" wrapText="1"/>
    </xf>
    <xf numFmtId="0" fontId="29" fillId="0" borderId="0" xfId="0" applyFont="1" applyFill="1" applyBorder="1" applyAlignment="1" applyProtection="1">
      <alignment vertical="top" wrapText="1"/>
    </xf>
    <xf numFmtId="0" fontId="24" fillId="0" borderId="0" xfId="0" applyFont="1" applyFill="1" applyBorder="1" applyAlignment="1" applyProtection="1">
      <alignment horizontal="left" vertical="center" wrapText="1" indent="1"/>
    </xf>
    <xf numFmtId="0" fontId="30" fillId="0" borderId="0" xfId="0" applyFont="1" applyFill="1" applyBorder="1" applyAlignment="1" applyProtection="1">
      <alignment horizontal="left" vertical="center" wrapText="1"/>
    </xf>
    <xf numFmtId="0" fontId="29" fillId="0" borderId="0" xfId="0" applyFont="1" applyFill="1" applyBorder="1" applyAlignment="1" applyProtection="1">
      <alignment horizontal="left" vertical="top" wrapText="1"/>
    </xf>
    <xf numFmtId="0" fontId="0" fillId="0" borderId="0" xfId="0" applyFill="1" applyBorder="1" applyAlignment="1" applyProtection="1">
      <alignment horizontal="left" vertical="top" wrapText="1"/>
    </xf>
    <xf numFmtId="0" fontId="20" fillId="5" borderId="10" xfId="0" applyFont="1" applyFill="1" applyBorder="1" applyAlignment="1" applyProtection="1">
      <alignment horizontal="center" vertical="center" wrapText="1"/>
    </xf>
    <xf numFmtId="0" fontId="20" fillId="5" borderId="24" xfId="0" applyFont="1" applyFill="1" applyBorder="1" applyAlignment="1" applyProtection="1">
      <alignment horizontal="center" vertical="center" wrapText="1"/>
    </xf>
    <xf numFmtId="0" fontId="20" fillId="0" borderId="0" xfId="0" applyFont="1" applyFill="1" applyBorder="1" applyProtection="1"/>
    <xf numFmtId="0" fontId="4" fillId="0" borderId="15" xfId="0" applyFont="1" applyFill="1" applyBorder="1" applyAlignment="1" applyProtection="1">
      <alignment horizontal="left" vertical="center" indent="1"/>
    </xf>
    <xf numFmtId="3" fontId="24" fillId="0" borderId="17" xfId="0" applyNumberFormat="1" applyFont="1" applyFill="1" applyBorder="1" applyProtection="1"/>
    <xf numFmtId="0" fontId="4" fillId="0" borderId="18" xfId="0" applyFont="1" applyFill="1" applyBorder="1" applyAlignment="1" applyProtection="1">
      <alignment horizontal="left" vertical="center" indent="1"/>
    </xf>
    <xf numFmtId="3" fontId="24" fillId="0" borderId="20" xfId="0" applyNumberFormat="1" applyFont="1" applyFill="1" applyBorder="1" applyProtection="1"/>
    <xf numFmtId="0" fontId="4" fillId="0" borderId="21" xfId="0" applyFont="1" applyFill="1" applyBorder="1" applyAlignment="1" applyProtection="1">
      <alignment horizontal="left" vertical="center" indent="1"/>
    </xf>
    <xf numFmtId="3" fontId="24" fillId="0" borderId="23" xfId="0" applyNumberFormat="1" applyFont="1" applyFill="1" applyBorder="1" applyProtection="1"/>
    <xf numFmtId="3" fontId="24" fillId="0" borderId="0" xfId="0" applyNumberFormat="1" applyFont="1" applyFill="1" applyBorder="1" applyProtection="1"/>
    <xf numFmtId="0" fontId="20" fillId="0" borderId="0" xfId="0" applyFont="1" applyFill="1" applyProtection="1"/>
    <xf numFmtId="0" fontId="24" fillId="0" borderId="0" xfId="0" applyFont="1" applyFill="1" applyBorder="1" applyAlignment="1" applyProtection="1">
      <alignment horizontal="left" vertical="center" indent="1"/>
    </xf>
    <xf numFmtId="3" fontId="24" fillId="0" borderId="0" xfId="0" applyNumberFormat="1" applyFont="1" applyFill="1" applyBorder="1" applyAlignment="1" applyProtection="1">
      <alignment horizontal="right" vertical="center"/>
    </xf>
    <xf numFmtId="3" fontId="24" fillId="0" borderId="17" xfId="0" applyNumberFormat="1" applyFont="1" applyFill="1" applyBorder="1" applyAlignment="1" applyProtection="1">
      <alignment horizontal="right" vertical="center"/>
    </xf>
    <xf numFmtId="3" fontId="24" fillId="0" borderId="20" xfId="0" applyNumberFormat="1" applyFont="1" applyFill="1" applyBorder="1" applyAlignment="1" applyProtection="1">
      <alignment horizontal="right" vertical="center"/>
    </xf>
    <xf numFmtId="0" fontId="31" fillId="0" borderId="0" xfId="0" applyFont="1" applyFill="1" applyBorder="1" applyAlignment="1" applyProtection="1">
      <alignment vertical="top" wrapText="1"/>
    </xf>
    <xf numFmtId="3" fontId="24" fillId="0" borderId="23" xfId="0" applyNumberFormat="1" applyFont="1" applyFill="1" applyBorder="1" applyAlignment="1" applyProtection="1">
      <alignment horizontal="right" vertical="center"/>
    </xf>
    <xf numFmtId="0" fontId="0" fillId="0" borderId="0" xfId="0" applyFill="1" applyBorder="1" applyAlignment="1" applyProtection="1">
      <alignment horizontal="right"/>
    </xf>
    <xf numFmtId="0" fontId="23" fillId="0" borderId="0" xfId="0" applyFont="1" applyFill="1" applyBorder="1" applyAlignment="1" applyProtection="1">
      <alignment horizontal="left" vertical="top"/>
    </xf>
    <xf numFmtId="10" fontId="24" fillId="0" borderId="17" xfId="6" applyNumberFormat="1" applyFont="1" applyFill="1" applyBorder="1" applyAlignment="1" applyProtection="1">
      <alignment horizontal="center" vertical="center"/>
    </xf>
    <xf numFmtId="10" fontId="24" fillId="0" borderId="20" xfId="6" applyNumberFormat="1" applyFont="1" applyFill="1" applyBorder="1" applyAlignment="1" applyProtection="1">
      <alignment horizontal="center" vertical="center"/>
    </xf>
    <xf numFmtId="2" fontId="24" fillId="0" borderId="23" xfId="6" applyNumberFormat="1" applyFont="1" applyFill="1" applyBorder="1" applyAlignment="1" applyProtection="1">
      <alignment horizontal="right" vertical="center"/>
    </xf>
    <xf numFmtId="0" fontId="24" fillId="0" borderId="9" xfId="0" applyFont="1" applyFill="1" applyBorder="1" applyAlignment="1" applyProtection="1">
      <alignment vertical="center" wrapText="1"/>
    </xf>
    <xf numFmtId="2" fontId="20" fillId="0" borderId="0" xfId="6" applyNumberFormat="1" applyFont="1" applyFill="1" applyBorder="1" applyAlignment="1" applyProtection="1">
      <alignment horizontal="right"/>
    </xf>
    <xf numFmtId="3" fontId="24" fillId="0" borderId="17" xfId="6" applyNumberFormat="1" applyFont="1" applyFill="1" applyBorder="1" applyAlignment="1" applyProtection="1">
      <alignment horizontal="right" vertical="center"/>
    </xf>
    <xf numFmtId="0" fontId="11" fillId="2" borderId="0" xfId="3" applyNumberFormat="1" applyFont="1" applyFill="1" applyBorder="1" applyAlignment="1" applyProtection="1">
      <alignment vertical="top"/>
    </xf>
    <xf numFmtId="2" fontId="24" fillId="4" borderId="24" xfId="0" applyNumberFormat="1" applyFont="1" applyFill="1" applyBorder="1" applyAlignment="1">
      <alignment horizontal="center" vertical="center"/>
    </xf>
    <xf numFmtId="0" fontId="1" fillId="3" borderId="0" xfId="5" applyFont="1" applyFill="1" applyAlignment="1" applyProtection="1">
      <alignment vertical="center"/>
    </xf>
    <xf numFmtId="0" fontId="1" fillId="4" borderId="1" xfId="5" applyFont="1" applyFill="1" applyBorder="1" applyAlignment="1" applyProtection="1">
      <alignment vertical="center"/>
    </xf>
    <xf numFmtId="0" fontId="1" fillId="4" borderId="2" xfId="5" applyFont="1" applyFill="1" applyBorder="1" applyAlignment="1" applyProtection="1">
      <alignment vertical="center"/>
    </xf>
    <xf numFmtId="0" fontId="1" fillId="4" borderId="3" xfId="5" applyFont="1" applyFill="1" applyBorder="1" applyAlignment="1" applyProtection="1">
      <alignment vertical="center"/>
    </xf>
    <xf numFmtId="0" fontId="1" fillId="4" borderId="4" xfId="5" applyFont="1" applyFill="1" applyBorder="1" applyAlignment="1" applyProtection="1">
      <alignment vertical="center"/>
    </xf>
    <xf numFmtId="0" fontId="12" fillId="4" borderId="0" xfId="5" applyFont="1" applyFill="1" applyBorder="1" applyAlignment="1" applyProtection="1">
      <alignment horizontal="left" vertical="center"/>
    </xf>
    <xf numFmtId="0" fontId="1" fillId="4" borderId="0" xfId="5" applyFont="1" applyFill="1" applyBorder="1" applyAlignment="1" applyProtection="1">
      <alignment vertical="center"/>
    </xf>
    <xf numFmtId="0" fontId="6" fillId="4" borderId="0" xfId="5" applyFont="1" applyFill="1" applyBorder="1" applyAlignment="1" applyProtection="1">
      <alignment vertical="center"/>
    </xf>
    <xf numFmtId="0" fontId="6" fillId="4" borderId="5" xfId="5" applyFont="1" applyFill="1" applyBorder="1" applyAlignment="1" applyProtection="1">
      <alignment vertical="center"/>
    </xf>
    <xf numFmtId="49" fontId="13" fillId="4" borderId="0" xfId="5" applyNumberFormat="1" applyFont="1" applyFill="1" applyBorder="1" applyAlignment="1" applyProtection="1">
      <alignment vertical="center"/>
    </xf>
    <xf numFmtId="49" fontId="14" fillId="4" borderId="0" xfId="5" applyNumberFormat="1" applyFont="1" applyFill="1" applyBorder="1" applyAlignment="1" applyProtection="1">
      <alignment vertical="center"/>
    </xf>
    <xf numFmtId="4" fontId="1" fillId="4" borderId="0" xfId="7" applyNumberFormat="1" applyFont="1" applyFill="1" applyBorder="1" applyAlignment="1" applyProtection="1">
      <alignment vertical="center" wrapText="1"/>
    </xf>
    <xf numFmtId="0" fontId="1" fillId="4" borderId="5" xfId="5" applyFont="1" applyFill="1" applyBorder="1" applyAlignment="1" applyProtection="1">
      <alignment vertical="center"/>
    </xf>
    <xf numFmtId="0" fontId="1" fillId="3" borderId="0" xfId="5" applyFont="1" applyFill="1" applyBorder="1" applyAlignment="1" applyProtection="1">
      <alignment vertical="center"/>
    </xf>
    <xf numFmtId="0" fontId="1" fillId="3" borderId="0" xfId="0" applyFont="1" applyFill="1" applyBorder="1" applyAlignment="1" applyProtection="1">
      <alignment vertical="center"/>
    </xf>
    <xf numFmtId="0" fontId="6" fillId="4" borderId="2" xfId="0" applyFont="1" applyFill="1" applyBorder="1" applyAlignment="1" applyProtection="1"/>
    <xf numFmtId="0" fontId="1" fillId="4" borderId="2" xfId="0" applyFont="1" applyFill="1" applyBorder="1" applyAlignment="1" applyProtection="1">
      <alignment vertical="center"/>
    </xf>
    <xf numFmtId="0" fontId="4" fillId="4" borderId="2" xfId="0" applyFont="1" applyFill="1" applyBorder="1" applyAlignment="1" applyProtection="1">
      <alignment vertical="center"/>
    </xf>
    <xf numFmtId="0" fontId="1" fillId="0" borderId="0" xfId="5" applyFont="1" applyFill="1" applyBorder="1" applyAlignment="1" applyProtection="1">
      <alignment vertical="center"/>
    </xf>
    <xf numFmtId="49" fontId="1" fillId="0" borderId="0" xfId="5" applyNumberFormat="1" applyFont="1" applyFill="1" applyBorder="1" applyAlignment="1" applyProtection="1">
      <alignment horizontal="left" vertical="center"/>
    </xf>
    <xf numFmtId="0" fontId="4" fillId="0" borderId="0" xfId="5" applyFont="1" applyFill="1" applyBorder="1" applyAlignment="1" applyProtection="1">
      <alignment vertical="center"/>
    </xf>
    <xf numFmtId="10" fontId="8" fillId="0" borderId="31" xfId="5" applyNumberFormat="1" applyFont="1" applyFill="1" applyBorder="1" applyAlignment="1" applyProtection="1">
      <alignment horizontal="center" vertical="center"/>
    </xf>
    <xf numFmtId="0" fontId="1" fillId="0" borderId="4" xfId="5" applyFont="1" applyFill="1" applyBorder="1" applyAlignment="1" applyProtection="1">
      <alignment vertical="center"/>
    </xf>
    <xf numFmtId="0" fontId="1" fillId="0" borderId="5" xfId="5" applyFont="1" applyFill="1" applyBorder="1" applyAlignment="1" applyProtection="1">
      <alignment vertical="center"/>
    </xf>
    <xf numFmtId="0" fontId="1" fillId="0" borderId="6" xfId="5" applyFont="1" applyFill="1" applyBorder="1" applyAlignment="1" applyProtection="1">
      <alignment vertical="center"/>
    </xf>
    <xf numFmtId="0" fontId="1" fillId="0" borderId="7" xfId="5" applyFont="1" applyFill="1" applyBorder="1" applyAlignment="1" applyProtection="1">
      <alignment vertical="center"/>
    </xf>
    <xf numFmtId="0" fontId="1" fillId="0" borderId="8" xfId="5" applyFont="1" applyFill="1" applyBorder="1" applyAlignment="1" applyProtection="1">
      <alignment vertical="center"/>
    </xf>
    <xf numFmtId="0" fontId="1" fillId="4" borderId="4" xfId="0" applyFont="1" applyFill="1" applyBorder="1" applyAlignment="1" applyProtection="1">
      <alignment vertical="center"/>
    </xf>
    <xf numFmtId="0" fontId="6" fillId="4" borderId="0" xfId="0" applyFont="1" applyFill="1" applyBorder="1" applyAlignment="1" applyProtection="1"/>
    <xf numFmtId="0" fontId="1" fillId="4" borderId="0" xfId="0" applyFont="1" applyFill="1" applyBorder="1" applyAlignment="1" applyProtection="1">
      <alignment vertical="center"/>
    </xf>
    <xf numFmtId="0" fontId="4" fillId="4" borderId="0" xfId="0" applyFont="1" applyFill="1" applyBorder="1" applyAlignment="1" applyProtection="1">
      <alignment vertical="center"/>
    </xf>
    <xf numFmtId="0" fontId="1" fillId="4" borderId="5" xfId="0" applyFont="1" applyFill="1" applyBorder="1" applyAlignment="1" applyProtection="1">
      <alignment vertical="center"/>
    </xf>
    <xf numFmtId="3" fontId="4" fillId="0" borderId="31" xfId="5" applyNumberFormat="1" applyFont="1" applyFill="1" applyBorder="1" applyAlignment="1" applyProtection="1">
      <alignment horizontal="right" vertical="center"/>
    </xf>
    <xf numFmtId="3" fontId="4" fillId="0" borderId="31" xfId="1" applyNumberFormat="1" applyFont="1" applyFill="1" applyBorder="1" applyAlignment="1" applyProtection="1">
      <alignment horizontal="right" vertical="center"/>
    </xf>
    <xf numFmtId="3" fontId="4" fillId="0" borderId="0" xfId="5" applyNumberFormat="1" applyFont="1" applyFill="1" applyBorder="1" applyAlignment="1" applyProtection="1">
      <alignment horizontal="right" vertical="center"/>
    </xf>
    <xf numFmtId="0" fontId="20" fillId="5" borderId="10" xfId="2" applyFont="1" applyFill="1" applyBorder="1" applyAlignment="1" applyProtection="1">
      <alignment horizontal="center" vertical="center" wrapText="1"/>
    </xf>
    <xf numFmtId="0" fontId="20" fillId="5" borderId="11" xfId="2" applyFont="1" applyFill="1" applyBorder="1" applyAlignment="1" applyProtection="1">
      <alignment horizontal="center" vertical="center" wrapText="1"/>
    </xf>
    <xf numFmtId="0" fontId="24" fillId="4" borderId="18" xfId="0" applyFont="1" applyFill="1" applyBorder="1" applyAlignment="1">
      <alignment horizontal="center" vertical="center"/>
    </xf>
    <xf numFmtId="0" fontId="24" fillId="4" borderId="19" xfId="0" applyFont="1" applyFill="1" applyBorder="1" applyAlignment="1">
      <alignment horizontal="center" vertical="center"/>
    </xf>
    <xf numFmtId="0" fontId="24" fillId="4" borderId="21" xfId="0" applyFont="1" applyFill="1" applyBorder="1" applyAlignment="1">
      <alignment horizontal="center" vertical="center"/>
    </xf>
    <xf numFmtId="0" fontId="24" fillId="4" borderId="22" xfId="0" applyFont="1" applyFill="1" applyBorder="1" applyAlignment="1">
      <alignment horizontal="center" vertical="center"/>
    </xf>
    <xf numFmtId="0" fontId="2" fillId="0" borderId="0" xfId="2" applyFont="1" applyFill="1" applyBorder="1" applyAlignment="1" applyProtection="1">
      <alignment horizontal="left" vertical="top" wrapText="1"/>
    </xf>
    <xf numFmtId="0" fontId="5" fillId="0" borderId="0" xfId="2" applyFont="1" applyFill="1" applyBorder="1" applyAlignment="1" applyProtection="1">
      <alignment horizontal="left" vertical="top" wrapText="1"/>
    </xf>
    <xf numFmtId="0" fontId="4" fillId="4" borderId="0" xfId="3" applyNumberFormat="1" applyFont="1" applyFill="1" applyBorder="1" applyAlignment="1" applyProtection="1">
      <alignment horizontal="left" vertical="center"/>
    </xf>
    <xf numFmtId="0" fontId="1" fillId="4" borderId="0" xfId="3" applyNumberFormat="1" applyFont="1" applyFill="1" applyBorder="1" applyAlignment="1" applyProtection="1">
      <alignment horizontal="left" vertical="center" wrapText="1"/>
    </xf>
    <xf numFmtId="0" fontId="20" fillId="5" borderId="12" xfId="2" applyFont="1" applyFill="1" applyBorder="1" applyAlignment="1" applyProtection="1">
      <alignment horizontal="center" vertical="center" wrapText="1"/>
    </xf>
    <xf numFmtId="0" fontId="20" fillId="5" borderId="13" xfId="2" applyFont="1" applyFill="1" applyBorder="1" applyAlignment="1" applyProtection="1">
      <alignment horizontal="center" vertical="center" wrapText="1"/>
    </xf>
    <xf numFmtId="0" fontId="24" fillId="4" borderId="15" xfId="0" applyFont="1" applyFill="1" applyBorder="1" applyAlignment="1">
      <alignment horizontal="center" vertical="center"/>
    </xf>
    <xf numFmtId="0" fontId="24" fillId="4" borderId="16" xfId="0" applyFont="1" applyFill="1" applyBorder="1" applyAlignment="1">
      <alignment horizontal="center" vertical="center"/>
    </xf>
    <xf numFmtId="0" fontId="24" fillId="5" borderId="21" xfId="0" applyFont="1" applyFill="1" applyBorder="1" applyAlignment="1" applyProtection="1">
      <alignment horizontal="left" vertical="center" wrapText="1" indent="1"/>
    </xf>
    <xf numFmtId="0" fontId="24" fillId="5" borderId="22" xfId="0" applyFont="1" applyFill="1" applyBorder="1" applyAlignment="1" applyProtection="1">
      <alignment horizontal="left" vertical="center" wrapText="1" indent="1"/>
    </xf>
    <xf numFmtId="0" fontId="24" fillId="5" borderId="10" xfId="0" applyFont="1" applyFill="1" applyBorder="1" applyAlignment="1" applyProtection="1">
      <alignment horizontal="left" vertical="center" indent="1"/>
    </xf>
    <xf numFmtId="0" fontId="24" fillId="5" borderId="11" xfId="0" applyFont="1" applyFill="1" applyBorder="1" applyAlignment="1" applyProtection="1">
      <alignment horizontal="left" vertical="center" indent="1"/>
    </xf>
    <xf numFmtId="0" fontId="24" fillId="5" borderId="15" xfId="0" applyFont="1" applyFill="1" applyBorder="1" applyAlignment="1" applyProtection="1">
      <alignment horizontal="left" vertical="center" wrapText="1" indent="1"/>
    </xf>
    <xf numFmtId="0" fontId="24" fillId="5" borderId="16" xfId="0" applyFont="1" applyFill="1" applyBorder="1" applyAlignment="1" applyProtection="1">
      <alignment horizontal="left" vertical="center" wrapText="1" indent="1"/>
    </xf>
    <xf numFmtId="0" fontId="24" fillId="5" borderId="18" xfId="0" applyFont="1" applyFill="1" applyBorder="1" applyAlignment="1" applyProtection="1">
      <alignment horizontal="left" vertical="center" wrapText="1" indent="1"/>
    </xf>
    <xf numFmtId="0" fontId="24" fillId="5" borderId="19" xfId="0" applyFont="1" applyFill="1" applyBorder="1" applyAlignment="1" applyProtection="1">
      <alignment horizontal="left" vertical="center" wrapText="1" indent="1"/>
    </xf>
    <xf numFmtId="0" fontId="20" fillId="0" borderId="0" xfId="0" applyFont="1" applyFill="1" applyBorder="1" applyAlignment="1" applyProtection="1">
      <alignment horizontal="left" vertical="top" wrapText="1"/>
    </xf>
    <xf numFmtId="0" fontId="24" fillId="3" borderId="25" xfId="0" applyFont="1" applyFill="1" applyBorder="1" applyAlignment="1" applyProtection="1">
      <alignment horizontal="left" vertical="center" wrapText="1"/>
      <protection locked="0"/>
    </xf>
    <xf numFmtId="0" fontId="24" fillId="3" borderId="26" xfId="0" applyFont="1" applyFill="1" applyBorder="1" applyAlignment="1" applyProtection="1">
      <alignment horizontal="left" vertical="center" wrapText="1"/>
      <protection locked="0"/>
    </xf>
    <xf numFmtId="0" fontId="24" fillId="3" borderId="27" xfId="0" applyFont="1" applyFill="1" applyBorder="1" applyAlignment="1" applyProtection="1">
      <alignment horizontal="left" vertical="center" wrapText="1"/>
      <protection locked="0"/>
    </xf>
    <xf numFmtId="0" fontId="24" fillId="7" borderId="15" xfId="0" applyFont="1" applyFill="1" applyBorder="1" applyAlignment="1" applyProtection="1">
      <alignment horizontal="left" vertical="center" wrapText="1" indent="1"/>
    </xf>
    <xf numFmtId="0" fontId="24" fillId="7" borderId="16" xfId="0" applyFont="1" applyFill="1" applyBorder="1" applyAlignment="1" applyProtection="1">
      <alignment horizontal="left" vertical="center" wrapText="1" indent="1"/>
    </xf>
    <xf numFmtId="0" fontId="24" fillId="7" borderId="18" xfId="0" applyFont="1" applyFill="1" applyBorder="1" applyAlignment="1" applyProtection="1">
      <alignment horizontal="left" vertical="center" wrapText="1" indent="1"/>
    </xf>
    <xf numFmtId="0" fontId="24" fillId="7" borderId="19" xfId="0" applyFont="1" applyFill="1" applyBorder="1" applyAlignment="1" applyProtection="1">
      <alignment horizontal="left" vertical="center" wrapText="1" indent="1"/>
    </xf>
    <xf numFmtId="0" fontId="24" fillId="7" borderId="21" xfId="0" applyFont="1" applyFill="1" applyBorder="1" applyAlignment="1" applyProtection="1">
      <alignment horizontal="left" vertical="center" wrapText="1" indent="1"/>
    </xf>
    <xf numFmtId="0" fontId="24" fillId="7" borderId="22" xfId="0" applyFont="1" applyFill="1" applyBorder="1" applyAlignment="1" applyProtection="1">
      <alignment horizontal="left" vertical="center" wrapText="1" indent="1"/>
    </xf>
    <xf numFmtId="0" fontId="24" fillId="7" borderId="10" xfId="0" applyFont="1" applyFill="1" applyBorder="1" applyAlignment="1" applyProtection="1">
      <alignment horizontal="left" vertical="center" wrapText="1" indent="1"/>
    </xf>
    <xf numFmtId="0" fontId="24" fillId="7" borderId="11" xfId="0" applyFont="1" applyFill="1" applyBorder="1" applyAlignment="1" applyProtection="1">
      <alignment horizontal="left" vertical="center" wrapText="1" indent="1"/>
    </xf>
    <xf numFmtId="0" fontId="24" fillId="5" borderId="15" xfId="0" applyFont="1" applyFill="1" applyBorder="1" applyAlignment="1" applyProtection="1">
      <alignment horizontal="left" vertical="center" indent="1"/>
    </xf>
    <xf numFmtId="0" fontId="24" fillId="5" borderId="16" xfId="0" applyFont="1" applyFill="1" applyBorder="1" applyAlignment="1" applyProtection="1">
      <alignment horizontal="left" vertical="center" indent="1"/>
    </xf>
    <xf numFmtId="0" fontId="24" fillId="5" borderId="21" xfId="0" applyFont="1" applyFill="1" applyBorder="1" applyAlignment="1" applyProtection="1">
      <alignment horizontal="left" vertical="center" indent="1"/>
    </xf>
    <xf numFmtId="0" fontId="24" fillId="5" borderId="22" xfId="0" applyFont="1" applyFill="1" applyBorder="1" applyAlignment="1" applyProtection="1">
      <alignment horizontal="left" vertical="center" indent="1"/>
    </xf>
    <xf numFmtId="0" fontId="24" fillId="5" borderId="28" xfId="0" applyFont="1" applyFill="1" applyBorder="1" applyAlignment="1" applyProtection="1">
      <alignment horizontal="left" vertical="center" wrapText="1" indent="1"/>
    </xf>
    <xf numFmtId="0" fontId="24" fillId="5" borderId="29" xfId="0" applyFont="1" applyFill="1" applyBorder="1" applyAlignment="1" applyProtection="1">
      <alignment horizontal="left" vertical="center" wrapText="1" indent="1"/>
    </xf>
    <xf numFmtId="0" fontId="24" fillId="5" borderId="30" xfId="0" applyFont="1" applyFill="1" applyBorder="1" applyAlignment="1" applyProtection="1">
      <alignment horizontal="left" vertical="center" wrapText="1" indent="1"/>
    </xf>
    <xf numFmtId="0" fontId="24" fillId="5" borderId="18" xfId="0" applyFont="1" applyFill="1" applyBorder="1" applyAlignment="1" applyProtection="1">
      <alignment horizontal="left" vertical="center" indent="1"/>
    </xf>
    <xf numFmtId="0" fontId="24" fillId="5" borderId="19" xfId="0" applyFont="1" applyFill="1" applyBorder="1" applyAlignment="1" applyProtection="1">
      <alignment horizontal="left" vertical="center" indent="1"/>
    </xf>
    <xf numFmtId="0" fontId="20" fillId="0" borderId="0" xfId="2" applyFont="1" applyFill="1" applyProtection="1">
      <protection hidden="1"/>
    </xf>
    <xf numFmtId="0" fontId="19" fillId="0" borderId="0" xfId="2" applyFont="1" applyFill="1" applyAlignment="1" applyProtection="1">
      <alignment vertical="center" wrapText="1"/>
      <protection hidden="1"/>
    </xf>
    <xf numFmtId="0" fontId="0" fillId="0" borderId="0" xfId="0" applyFill="1" applyBorder="1" applyProtection="1">
      <protection hidden="1"/>
    </xf>
    <xf numFmtId="0" fontId="30" fillId="0" borderId="0" xfId="0" applyFont="1" applyFill="1" applyBorder="1" applyAlignment="1" applyProtection="1">
      <alignment horizontal="left" vertical="center"/>
      <protection hidden="1"/>
    </xf>
    <xf numFmtId="0" fontId="29" fillId="0" borderId="0" xfId="0" applyFont="1" applyFill="1" applyBorder="1" applyAlignment="1" applyProtection="1">
      <alignment vertical="top" wrapText="1"/>
      <protection hidden="1"/>
    </xf>
    <xf numFmtId="0" fontId="18" fillId="0" borderId="0" xfId="0" applyFont="1" applyFill="1" applyAlignment="1" applyProtection="1">
      <alignment horizontal="center" vertical="center"/>
      <protection hidden="1"/>
    </xf>
    <xf numFmtId="0" fontId="20" fillId="0" borderId="0" xfId="0" applyFont="1" applyFill="1" applyBorder="1" applyProtection="1">
      <protection hidden="1"/>
    </xf>
    <xf numFmtId="0" fontId="30" fillId="0" borderId="0" xfId="0" applyFont="1" applyFill="1" applyBorder="1" applyAlignment="1" applyProtection="1">
      <alignment horizontal="left" vertical="top" wrapText="1"/>
      <protection hidden="1"/>
    </xf>
    <xf numFmtId="0" fontId="0" fillId="0" borderId="0" xfId="0" applyFill="1" applyProtection="1">
      <protection hidden="1"/>
    </xf>
  </cellXfs>
  <cellStyles count="8">
    <cellStyle name="Comma" xfId="1" builtinId="3"/>
    <cellStyle name="Normal" xfId="0" builtinId="0"/>
    <cellStyle name="Normal 2" xfId="2"/>
    <cellStyle name="Normal 2 2" xfId="3"/>
    <cellStyle name="Normal 2 2 2" xfId="4"/>
    <cellStyle name="Normal 2 3" xfId="5"/>
    <cellStyle name="Percent" xfId="6" builtinId="5"/>
    <cellStyle name="Percent 2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1</xdr:row>
      <xdr:rowOff>66675</xdr:rowOff>
    </xdr:from>
    <xdr:to>
      <xdr:col>3</xdr:col>
      <xdr:colOff>114300</xdr:colOff>
      <xdr:row>3</xdr:row>
      <xdr:rowOff>114300</xdr:rowOff>
    </xdr:to>
    <xdr:pic>
      <xdr:nvPicPr>
        <xdr:cNvPr id="2061" name="Picture 1" descr="logo_black.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257175"/>
          <a:ext cx="771525"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T34"/>
  <sheetViews>
    <sheetView showGridLines="0" tabSelected="1" zoomScale="90" zoomScaleNormal="90" workbookViewId="0"/>
  </sheetViews>
  <sheetFormatPr defaultColWidth="10.140625" defaultRowHeight="15" x14ac:dyDescent="0.25"/>
  <cols>
    <col min="1" max="2" width="3" style="8" customWidth="1"/>
    <col min="3" max="3" width="8" style="8" customWidth="1"/>
    <col min="4" max="4" width="3" style="7" customWidth="1"/>
    <col min="5" max="5" width="2.7109375" style="8" customWidth="1"/>
    <col min="6" max="6" width="14.7109375" style="8" customWidth="1"/>
    <col min="7" max="7" width="52.7109375" style="8" customWidth="1"/>
    <col min="8" max="8" width="18.7109375" style="8" customWidth="1"/>
    <col min="9" max="9" width="3" style="8" customWidth="1"/>
    <col min="10" max="10" width="2.85546875" style="6" customWidth="1"/>
    <col min="11" max="12" width="14.7109375" style="6" customWidth="1"/>
    <col min="13" max="13" width="17.85546875" style="6" customWidth="1"/>
    <col min="14" max="16384" width="10.140625" style="7"/>
  </cols>
  <sheetData>
    <row r="2" spans="1:20" x14ac:dyDescent="0.25">
      <c r="A2" s="1"/>
      <c r="B2" s="2"/>
      <c r="C2" s="3"/>
      <c r="D2" s="4"/>
      <c r="E2" s="3"/>
      <c r="F2" s="3"/>
      <c r="G2" s="3"/>
      <c r="H2" s="3"/>
      <c r="I2" s="5"/>
    </row>
    <row r="3" spans="1:20" ht="42" customHeight="1" x14ac:dyDescent="0.25">
      <c r="B3" s="9"/>
      <c r="C3" s="10"/>
      <c r="D3" s="11"/>
      <c r="E3" s="178" t="s">
        <v>76</v>
      </c>
      <c r="F3" s="179"/>
      <c r="G3" s="179"/>
      <c r="H3" s="179"/>
      <c r="I3" s="12"/>
    </row>
    <row r="4" spans="1:20" ht="24.75" customHeight="1" x14ac:dyDescent="0.25">
      <c r="B4" s="13"/>
      <c r="C4" s="14"/>
      <c r="D4" s="15"/>
      <c r="E4" s="16"/>
      <c r="F4" s="16"/>
      <c r="G4" s="16"/>
      <c r="H4" s="17"/>
      <c r="I4" s="18"/>
    </row>
    <row r="5" spans="1:20" ht="15" customHeight="1" x14ac:dyDescent="0.25">
      <c r="B5" s="13"/>
      <c r="C5" s="14"/>
      <c r="D5" s="15"/>
      <c r="E5" s="19" t="s">
        <v>23</v>
      </c>
      <c r="F5" s="20"/>
      <c r="G5" s="20"/>
      <c r="H5" s="20"/>
      <c r="I5" s="18"/>
    </row>
    <row r="6" spans="1:20" s="8" customFormat="1" ht="15" customHeight="1" x14ac:dyDescent="0.25">
      <c r="B6" s="13"/>
      <c r="C6" s="14"/>
      <c r="D6" s="16"/>
      <c r="E6" s="21" t="s">
        <v>24</v>
      </c>
      <c r="F6" s="21"/>
      <c r="G6" s="21"/>
      <c r="H6" s="21"/>
      <c r="I6" s="18"/>
      <c r="J6" s="22"/>
      <c r="K6" s="22"/>
      <c r="L6" s="22"/>
      <c r="M6" s="22"/>
    </row>
    <row r="7" spans="1:20" s="23" customFormat="1" ht="21" customHeight="1" x14ac:dyDescent="0.25">
      <c r="B7" s="24"/>
      <c r="C7" s="25"/>
      <c r="D7" s="26"/>
      <c r="E7" s="180" t="s">
        <v>25</v>
      </c>
      <c r="F7" s="180"/>
      <c r="G7" s="180"/>
      <c r="H7" s="27"/>
      <c r="I7" s="28"/>
      <c r="J7" s="29"/>
    </row>
    <row r="8" spans="1:20" s="8" customFormat="1" ht="15" customHeight="1" x14ac:dyDescent="0.25">
      <c r="B8" s="13"/>
      <c r="C8" s="14"/>
      <c r="D8" s="16"/>
      <c r="E8" s="30"/>
      <c r="F8" s="30"/>
      <c r="G8" s="30"/>
      <c r="H8" s="30"/>
      <c r="I8" s="18"/>
      <c r="J8" s="22"/>
      <c r="K8" s="22"/>
      <c r="L8" s="22"/>
      <c r="M8" s="22"/>
    </row>
    <row r="9" spans="1:20" s="8" customFormat="1" ht="15" customHeight="1" x14ac:dyDescent="0.25">
      <c r="B9" s="13"/>
      <c r="C9" s="14"/>
      <c r="D9" s="16"/>
      <c r="E9" s="19" t="s">
        <v>26</v>
      </c>
      <c r="F9" s="20"/>
      <c r="G9" s="20"/>
      <c r="H9" s="20"/>
      <c r="I9" s="18"/>
      <c r="J9" s="22"/>
      <c r="K9" s="22"/>
      <c r="L9" s="22"/>
      <c r="M9" s="22"/>
    </row>
    <row r="10" spans="1:20" s="31" customFormat="1" ht="15" customHeight="1" x14ac:dyDescent="0.25">
      <c r="B10" s="32"/>
      <c r="C10" s="33"/>
      <c r="D10" s="34"/>
      <c r="E10" s="35" t="s">
        <v>28</v>
      </c>
      <c r="F10" s="35"/>
      <c r="G10" s="35"/>
      <c r="H10" s="35"/>
      <c r="I10" s="36"/>
      <c r="J10" s="37"/>
      <c r="K10" s="37"/>
      <c r="L10" s="37"/>
      <c r="M10" s="37"/>
    </row>
    <row r="11" spans="1:20" s="8" customFormat="1" ht="15" customHeight="1" x14ac:dyDescent="0.25">
      <c r="B11" s="13"/>
      <c r="C11" s="14"/>
      <c r="D11" s="16"/>
      <c r="E11" s="30"/>
      <c r="F11" s="30"/>
      <c r="G11" s="30"/>
      <c r="H11" s="30"/>
      <c r="I11" s="18"/>
      <c r="J11" s="22"/>
      <c r="K11" s="22"/>
      <c r="L11" s="22"/>
      <c r="M11" s="22"/>
    </row>
    <row r="12" spans="1:20" s="8" customFormat="1" ht="15" customHeight="1" x14ac:dyDescent="0.25">
      <c r="B12" s="13"/>
      <c r="C12" s="14"/>
      <c r="D12" s="16"/>
      <c r="E12" s="38" t="s">
        <v>27</v>
      </c>
      <c r="F12" s="21"/>
      <c r="G12" s="21"/>
      <c r="H12" s="21"/>
      <c r="I12" s="18"/>
      <c r="J12" s="22"/>
      <c r="K12" s="22"/>
      <c r="L12" s="22"/>
      <c r="M12" s="22"/>
    </row>
    <row r="13" spans="1:20" s="8" customFormat="1" ht="33" customHeight="1" x14ac:dyDescent="0.25">
      <c r="B13" s="13"/>
      <c r="C13" s="14"/>
      <c r="D13" s="16"/>
      <c r="E13" s="181" t="s">
        <v>29</v>
      </c>
      <c r="F13" s="181"/>
      <c r="G13" s="181"/>
      <c r="H13" s="181"/>
      <c r="I13" s="18"/>
      <c r="J13" s="22"/>
      <c r="K13" s="22"/>
      <c r="L13" s="22"/>
      <c r="M13" s="22"/>
    </row>
    <row r="14" spans="1:20" s="8" customFormat="1" ht="24" customHeight="1" x14ac:dyDescent="0.25">
      <c r="B14" s="39"/>
      <c r="C14" s="40"/>
      <c r="D14" s="41"/>
      <c r="E14" s="41"/>
      <c r="F14" s="41"/>
      <c r="G14" s="41"/>
      <c r="H14" s="42"/>
      <c r="I14" s="43"/>
      <c r="J14" s="22"/>
      <c r="K14" s="22"/>
      <c r="L14" s="22"/>
      <c r="M14" s="22"/>
    </row>
    <row r="15" spans="1:20" s="51" customFormat="1" ht="24" customHeight="1" x14ac:dyDescent="0.25">
      <c r="A15" s="44"/>
      <c r="B15" s="45"/>
      <c r="C15" s="46"/>
      <c r="D15" s="47"/>
      <c r="E15" s="48"/>
      <c r="F15" s="48"/>
      <c r="G15" s="48"/>
      <c r="H15" s="45"/>
      <c r="I15" s="45"/>
      <c r="J15" s="22"/>
      <c r="K15" s="49"/>
      <c r="L15" s="49"/>
      <c r="M15" s="49"/>
      <c r="N15" s="49"/>
      <c r="O15" s="49"/>
      <c r="P15" s="50"/>
      <c r="Q15" s="50"/>
      <c r="R15" s="50"/>
      <c r="S15" s="50"/>
      <c r="T15" s="50"/>
    </row>
    <row r="16" spans="1:20" s="60" customFormat="1" ht="18" customHeight="1" x14ac:dyDescent="0.25">
      <c r="A16" s="44"/>
      <c r="B16" s="52"/>
      <c r="C16" s="53"/>
      <c r="D16" s="54"/>
      <c r="E16" s="55"/>
      <c r="F16" s="55"/>
      <c r="G16" s="55"/>
      <c r="H16" s="55"/>
      <c r="I16" s="18"/>
      <c r="J16" s="22"/>
      <c r="K16" s="56"/>
      <c r="L16" s="57"/>
      <c r="M16" s="58"/>
      <c r="N16" s="58"/>
      <c r="O16" s="58"/>
      <c r="P16" s="58"/>
      <c r="Q16" s="59"/>
      <c r="R16" s="59"/>
      <c r="S16" s="59"/>
      <c r="T16" s="59"/>
    </row>
    <row r="17" spans="1:20" s="60" customFormat="1" ht="23.25" customHeight="1" x14ac:dyDescent="0.25">
      <c r="A17" s="44"/>
      <c r="B17" s="61"/>
      <c r="C17" s="62" t="s">
        <v>30</v>
      </c>
      <c r="D17" s="63"/>
      <c r="E17" s="64"/>
      <c r="F17" s="64"/>
      <c r="G17" s="64"/>
      <c r="H17" s="64"/>
      <c r="I17" s="18"/>
      <c r="J17" s="22"/>
      <c r="K17" s="56"/>
      <c r="L17" s="57"/>
      <c r="M17" s="58"/>
      <c r="N17" s="58"/>
      <c r="O17" s="58"/>
      <c r="P17" s="58"/>
      <c r="Q17" s="59"/>
      <c r="R17" s="59"/>
      <c r="S17" s="59"/>
      <c r="T17" s="59"/>
    </row>
    <row r="18" spans="1:20" s="60" customFormat="1" ht="21" customHeight="1" x14ac:dyDescent="0.25">
      <c r="A18" s="44"/>
      <c r="B18" s="61"/>
      <c r="C18" s="65" t="s">
        <v>31</v>
      </c>
      <c r="D18" s="63"/>
      <c r="E18" s="64"/>
      <c r="F18" s="64"/>
      <c r="G18" s="64"/>
      <c r="H18" s="64"/>
      <c r="I18" s="18"/>
      <c r="J18" s="22"/>
      <c r="K18" s="56"/>
      <c r="L18" s="57"/>
      <c r="M18" s="58"/>
      <c r="N18" s="58"/>
      <c r="O18" s="58"/>
      <c r="P18" s="58"/>
      <c r="Q18" s="59"/>
      <c r="R18" s="59"/>
      <c r="S18" s="59"/>
      <c r="T18" s="59"/>
    </row>
    <row r="19" spans="1:20" s="60" customFormat="1" ht="21" customHeight="1" x14ac:dyDescent="0.25">
      <c r="A19" s="44"/>
      <c r="B19" s="61"/>
      <c r="C19" s="135" t="s">
        <v>0</v>
      </c>
      <c r="D19" s="63"/>
      <c r="E19" s="64"/>
      <c r="F19" s="64"/>
      <c r="G19" s="64"/>
      <c r="H19" s="64"/>
      <c r="I19" s="18"/>
      <c r="J19" s="22"/>
      <c r="K19" s="56"/>
      <c r="L19" s="57"/>
      <c r="M19" s="58"/>
      <c r="N19" s="58"/>
      <c r="O19" s="58"/>
      <c r="P19" s="58"/>
      <c r="Q19" s="59"/>
      <c r="R19" s="59"/>
      <c r="S19" s="59"/>
      <c r="T19" s="59"/>
    </row>
    <row r="20" spans="1:20" ht="63.75" customHeight="1" x14ac:dyDescent="0.25">
      <c r="B20" s="66"/>
      <c r="C20" s="182" t="s">
        <v>36</v>
      </c>
      <c r="D20" s="183"/>
      <c r="E20" s="183"/>
      <c r="F20" s="78" t="s">
        <v>35</v>
      </c>
      <c r="G20" s="15"/>
      <c r="H20" s="17"/>
      <c r="I20" s="18"/>
      <c r="J20" s="22"/>
    </row>
    <row r="21" spans="1:20" ht="15" customHeight="1" x14ac:dyDescent="0.25">
      <c r="B21" s="66"/>
      <c r="C21" s="184" t="s">
        <v>10</v>
      </c>
      <c r="D21" s="185"/>
      <c r="E21" s="185"/>
      <c r="F21" s="79">
        <v>1</v>
      </c>
      <c r="G21" s="15"/>
      <c r="H21" s="15"/>
      <c r="I21" s="67"/>
      <c r="J21" s="7"/>
      <c r="K21" s="7"/>
      <c r="L21" s="7"/>
    </row>
    <row r="22" spans="1:20" ht="15" customHeight="1" x14ac:dyDescent="0.25">
      <c r="B22" s="66"/>
      <c r="C22" s="174" t="s">
        <v>11</v>
      </c>
      <c r="D22" s="175"/>
      <c r="E22" s="175"/>
      <c r="F22" s="80">
        <v>0.8</v>
      </c>
      <c r="G22" s="15"/>
      <c r="H22" s="15"/>
      <c r="I22" s="67"/>
      <c r="J22" s="7"/>
      <c r="K22" s="7"/>
      <c r="L22" s="7"/>
    </row>
    <row r="23" spans="1:20" ht="15" customHeight="1" x14ac:dyDescent="0.25">
      <c r="A23" s="68"/>
      <c r="B23" s="66"/>
      <c r="C23" s="174" t="s">
        <v>12</v>
      </c>
      <c r="D23" s="175"/>
      <c r="E23" s="175"/>
      <c r="F23" s="80">
        <v>0.6</v>
      </c>
      <c r="G23" s="15"/>
      <c r="H23" s="15"/>
      <c r="I23" s="67"/>
      <c r="J23" s="7"/>
      <c r="K23" s="7"/>
      <c r="L23" s="7"/>
    </row>
    <row r="24" spans="1:20" ht="15" customHeight="1" x14ac:dyDescent="0.25">
      <c r="B24" s="66"/>
      <c r="C24" s="174" t="s">
        <v>13</v>
      </c>
      <c r="D24" s="175"/>
      <c r="E24" s="175"/>
      <c r="F24" s="80">
        <v>0.4</v>
      </c>
      <c r="G24" s="15"/>
      <c r="H24" s="15"/>
      <c r="I24" s="67"/>
      <c r="J24" s="7"/>
      <c r="K24" s="7"/>
      <c r="L24" s="7"/>
    </row>
    <row r="25" spans="1:20" s="69" customFormat="1" ht="15" customHeight="1" x14ac:dyDescent="0.25">
      <c r="B25" s="66"/>
      <c r="C25" s="176" t="s">
        <v>14</v>
      </c>
      <c r="D25" s="177"/>
      <c r="E25" s="177"/>
      <c r="F25" s="81">
        <v>0</v>
      </c>
      <c r="G25" s="70"/>
      <c r="H25" s="70"/>
      <c r="I25" s="71"/>
      <c r="M25" s="6"/>
      <c r="N25" s="7"/>
    </row>
    <row r="26" spans="1:20" s="60" customFormat="1" ht="21" customHeight="1" x14ac:dyDescent="0.25">
      <c r="A26" s="44"/>
      <c r="B26" s="61"/>
      <c r="C26" s="65"/>
      <c r="D26" s="63"/>
      <c r="E26" s="64"/>
      <c r="F26" s="64"/>
      <c r="G26" s="64"/>
      <c r="H26" s="64"/>
      <c r="I26" s="18"/>
      <c r="J26" s="22"/>
      <c r="K26" s="56"/>
      <c r="L26" s="57"/>
      <c r="M26" s="58"/>
      <c r="N26" s="58"/>
      <c r="O26" s="58"/>
      <c r="P26" s="58"/>
      <c r="Q26" s="59"/>
      <c r="R26" s="59"/>
      <c r="S26" s="59"/>
      <c r="T26" s="59"/>
    </row>
    <row r="27" spans="1:20" s="60" customFormat="1" ht="21" customHeight="1" x14ac:dyDescent="0.25">
      <c r="A27" s="44"/>
      <c r="B27" s="61"/>
      <c r="C27" s="135" t="s">
        <v>1</v>
      </c>
      <c r="D27" s="63"/>
      <c r="E27" s="64"/>
      <c r="F27" s="64"/>
      <c r="G27" s="64"/>
      <c r="H27" s="64"/>
      <c r="I27" s="18"/>
      <c r="J27" s="22"/>
      <c r="K27" s="56"/>
      <c r="L27" s="57"/>
      <c r="M27" s="58"/>
      <c r="N27" s="58"/>
      <c r="O27" s="58"/>
      <c r="P27" s="58"/>
      <c r="Q27" s="59"/>
      <c r="R27" s="59"/>
      <c r="S27" s="59"/>
      <c r="T27" s="59"/>
    </row>
    <row r="28" spans="1:20" ht="36" customHeight="1" x14ac:dyDescent="0.25">
      <c r="B28" s="66"/>
      <c r="C28" s="172" t="s">
        <v>35</v>
      </c>
      <c r="D28" s="173"/>
      <c r="E28" s="173"/>
      <c r="F28" s="136">
        <v>1</v>
      </c>
      <c r="G28" s="15"/>
      <c r="H28" s="17"/>
      <c r="I28" s="18"/>
      <c r="J28" s="22"/>
    </row>
    <row r="29" spans="1:20" s="69" customFormat="1" ht="21.75" customHeight="1" x14ac:dyDescent="0.25">
      <c r="B29" s="72"/>
      <c r="C29" s="73"/>
      <c r="D29" s="73"/>
      <c r="E29" s="73"/>
      <c r="F29" s="73"/>
      <c r="G29" s="73"/>
      <c r="H29" s="73"/>
      <c r="I29" s="74"/>
      <c r="J29" s="6"/>
      <c r="M29" s="6"/>
    </row>
    <row r="30" spans="1:20" s="69" customFormat="1" ht="9" customHeight="1" x14ac:dyDescent="0.25">
      <c r="J30" s="6"/>
      <c r="M30" s="6"/>
    </row>
    <row r="31" spans="1:20" s="69" customFormat="1" ht="12" customHeight="1" x14ac:dyDescent="0.25">
      <c r="I31" s="75" t="s">
        <v>37</v>
      </c>
      <c r="J31" s="6"/>
      <c r="K31" s="6"/>
      <c r="L31" s="6"/>
      <c r="M31" s="6"/>
    </row>
    <row r="32" spans="1:20" s="69" customFormat="1" ht="12" customHeight="1" x14ac:dyDescent="0.25">
      <c r="I32" s="75" t="s">
        <v>32</v>
      </c>
      <c r="J32" s="6"/>
      <c r="K32" s="6"/>
      <c r="L32" s="6"/>
      <c r="M32" s="6"/>
    </row>
    <row r="33" spans="9:13" s="69" customFormat="1" ht="12" customHeight="1" x14ac:dyDescent="0.25">
      <c r="I33" s="76" t="s">
        <v>33</v>
      </c>
      <c r="J33" s="6"/>
      <c r="K33" s="6"/>
      <c r="L33" s="6"/>
      <c r="M33" s="6"/>
    </row>
    <row r="34" spans="9:13" ht="12" customHeight="1" x14ac:dyDescent="0.25">
      <c r="I34" s="77" t="s">
        <v>34</v>
      </c>
    </row>
  </sheetData>
  <sheetProtection algorithmName="SHA-512" hashValue="n3z8y7dvrRsYAwcvYIzFYJOsEsKQm6/xvJ3icoFE5vig8KhUG5O0Rl9Ev9VO4tx+C3gv+IoLRjaNxLZ4Fe+cXA==" saltValue="jYYxfG5sCJPqk+j1+eZfMg==" spinCount="100000" sheet="1" objects="1" scenarios="1"/>
  <mergeCells count="10">
    <mergeCell ref="C28:E28"/>
    <mergeCell ref="C23:E23"/>
    <mergeCell ref="C24:E24"/>
    <mergeCell ref="C25:E25"/>
    <mergeCell ref="E3:H3"/>
    <mergeCell ref="E7:G7"/>
    <mergeCell ref="E13:H13"/>
    <mergeCell ref="C20:E20"/>
    <mergeCell ref="C21:E21"/>
    <mergeCell ref="C22:E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J60"/>
  <sheetViews>
    <sheetView showGridLines="0" zoomScale="90" zoomScaleNormal="90" workbookViewId="0">
      <selection activeCell="D6" sqref="D6"/>
    </sheetView>
  </sheetViews>
  <sheetFormatPr defaultRowHeight="15" x14ac:dyDescent="0.25"/>
  <cols>
    <col min="1" max="1" width="2.42578125" style="100" customWidth="1"/>
    <col min="2" max="2" width="78.85546875" style="100" customWidth="1"/>
    <col min="3" max="4" width="14.85546875" style="100" customWidth="1"/>
    <col min="5" max="5" width="4.5703125" style="100" customWidth="1"/>
    <col min="6" max="6" width="42.85546875" style="223" customWidth="1"/>
    <col min="7" max="7" width="12.7109375" style="100" customWidth="1"/>
    <col min="8" max="26" width="9.140625" style="100"/>
    <col min="27" max="27" width="9.140625" style="100" customWidth="1"/>
    <col min="28" max="16384" width="9.140625" style="100"/>
  </cols>
  <sheetData>
    <row r="1" spans="1:10" x14ac:dyDescent="0.25">
      <c r="A1" s="91"/>
      <c r="B1" s="92"/>
      <c r="C1" s="92"/>
      <c r="D1" s="92"/>
      <c r="E1" s="89"/>
      <c r="F1" s="215"/>
    </row>
    <row r="2" spans="1:10" ht="24.75" x14ac:dyDescent="0.25">
      <c r="A2" s="93"/>
      <c r="B2" s="94" t="s">
        <v>38</v>
      </c>
      <c r="C2" s="94"/>
      <c r="D2" s="95"/>
      <c r="E2" s="90"/>
      <c r="F2" s="216"/>
    </row>
    <row r="3" spans="1:10" x14ac:dyDescent="0.25">
      <c r="A3" s="91"/>
      <c r="B3" s="92"/>
      <c r="C3" s="92"/>
      <c r="D3" s="92"/>
      <c r="E3" s="89"/>
      <c r="F3" s="215"/>
    </row>
    <row r="4" spans="1:10" ht="26.25" customHeight="1" x14ac:dyDescent="0.25">
      <c r="D4" s="101"/>
      <c r="E4" s="101"/>
      <c r="F4" s="217"/>
      <c r="G4" s="101"/>
      <c r="H4" s="101"/>
      <c r="I4" s="101"/>
      <c r="J4" s="101"/>
    </row>
    <row r="5" spans="1:10" ht="21.75" customHeight="1" x14ac:dyDescent="0.25">
      <c r="B5" s="102" t="s">
        <v>39</v>
      </c>
      <c r="C5" s="103"/>
      <c r="D5" s="101"/>
      <c r="E5" s="101"/>
      <c r="F5" s="217"/>
      <c r="G5" s="101"/>
      <c r="H5" s="101"/>
      <c r="I5" s="101"/>
      <c r="J5" s="101"/>
    </row>
    <row r="6" spans="1:10" ht="18" customHeight="1" x14ac:dyDescent="0.25">
      <c r="B6" s="198" t="s">
        <v>57</v>
      </c>
      <c r="C6" s="199"/>
      <c r="D6" s="86"/>
      <c r="E6" s="101"/>
      <c r="F6" s="217"/>
      <c r="G6" s="101"/>
      <c r="H6" s="101"/>
      <c r="I6" s="101"/>
      <c r="J6" s="101"/>
    </row>
    <row r="7" spans="1:10" ht="33.75" customHeight="1" x14ac:dyDescent="0.25">
      <c r="B7" s="200" t="s">
        <v>64</v>
      </c>
      <c r="C7" s="201"/>
      <c r="D7" s="96"/>
      <c r="E7" s="101"/>
      <c r="F7" s="217"/>
      <c r="G7" s="101"/>
      <c r="H7" s="101"/>
      <c r="I7" s="101"/>
      <c r="J7" s="101"/>
    </row>
    <row r="8" spans="1:10" ht="18" customHeight="1" x14ac:dyDescent="0.25">
      <c r="B8" s="200" t="s">
        <v>40</v>
      </c>
      <c r="C8" s="201"/>
      <c r="D8" s="104" t="str">
        <f>IF(D7="Approach 1", D6, IF(D7="Approach 2",CEILING((D6*752)/(D6+752), 1), ""))</f>
        <v/>
      </c>
      <c r="E8" s="101"/>
      <c r="F8" s="217"/>
      <c r="G8" s="101"/>
      <c r="H8" s="101"/>
      <c r="I8" s="101"/>
      <c r="J8" s="101"/>
    </row>
    <row r="9" spans="1:10" ht="18" customHeight="1" x14ac:dyDescent="0.25">
      <c r="B9" s="200" t="s">
        <v>56</v>
      </c>
      <c r="C9" s="201"/>
      <c r="D9" s="87"/>
      <c r="E9" s="105"/>
      <c r="F9" s="218" t="str">
        <f>IF(OR(D9=0,D9&gt;=D8),"",IF(OR(AND(D7="Approach 1", D9&lt;&gt;D6), AND(D7="Approach 2", D9&lt;CEILING((D6*752)/(D6+752), 1))), "Warning: The number of occupants who received the survey is less than the required number.", ""))</f>
        <v/>
      </c>
      <c r="G9" s="105"/>
      <c r="H9" s="105"/>
      <c r="I9" s="105"/>
      <c r="J9" s="101"/>
    </row>
    <row r="10" spans="1:10" ht="18" customHeight="1" x14ac:dyDescent="0.25">
      <c r="B10" s="202" t="s">
        <v>77</v>
      </c>
      <c r="C10" s="203"/>
      <c r="D10" s="88"/>
      <c r="E10" s="105"/>
      <c r="F10" s="218" t="str">
        <f>IF(D10&gt;D9, "Warning: The number of respondents is greater than the number of occupants who received the survey.", "")</f>
        <v/>
      </c>
      <c r="G10" s="105"/>
      <c r="H10" s="105"/>
      <c r="I10" s="105"/>
      <c r="J10" s="101"/>
    </row>
    <row r="11" spans="1:10" ht="18" customHeight="1" x14ac:dyDescent="0.25">
      <c r="A11" s="101"/>
      <c r="B11" s="106"/>
      <c r="C11" s="107"/>
      <c r="E11" s="108"/>
      <c r="F11" s="217"/>
      <c r="G11" s="101"/>
      <c r="H11" s="101"/>
      <c r="I11" s="101"/>
      <c r="J11" s="101"/>
    </row>
    <row r="12" spans="1:10" ht="18" customHeight="1" x14ac:dyDescent="0.25">
      <c r="B12" s="204" t="s">
        <v>55</v>
      </c>
      <c r="C12" s="205"/>
      <c r="D12" s="97"/>
      <c r="E12" s="105"/>
      <c r="F12" s="219"/>
      <c r="G12" s="105"/>
      <c r="H12" s="105"/>
      <c r="I12" s="105"/>
      <c r="J12" s="101"/>
    </row>
    <row r="13" spans="1:10" ht="18" customHeight="1" x14ac:dyDescent="0.25">
      <c r="A13" s="101"/>
      <c r="B13" s="106"/>
      <c r="C13" s="107"/>
      <c r="E13" s="108"/>
      <c r="F13" s="217"/>
      <c r="G13" s="101"/>
      <c r="H13" s="101"/>
      <c r="I13" s="101"/>
      <c r="J13" s="101"/>
    </row>
    <row r="14" spans="1:10" ht="37.5" customHeight="1" x14ac:dyDescent="0.25">
      <c r="B14" s="204" t="s">
        <v>58</v>
      </c>
      <c r="C14" s="205"/>
      <c r="D14" s="98"/>
      <c r="F14" s="220">
        <f>IF(D14="1 trip per day", 1, IF(D14="2 trips per day", 2, 0))</f>
        <v>0</v>
      </c>
      <c r="G14" s="105"/>
      <c r="H14" s="105"/>
      <c r="I14" s="105"/>
      <c r="J14" s="101"/>
    </row>
    <row r="15" spans="1:10" ht="26.25" customHeight="1" x14ac:dyDescent="0.25">
      <c r="A15" s="101"/>
      <c r="B15" s="109"/>
      <c r="C15" s="108"/>
      <c r="D15" s="105"/>
      <c r="E15" s="105"/>
      <c r="F15" s="219"/>
      <c r="G15" s="105"/>
      <c r="H15" s="105"/>
      <c r="I15" s="105"/>
      <c r="J15" s="101"/>
    </row>
    <row r="16" spans="1:10" ht="21" customHeight="1" x14ac:dyDescent="0.25">
      <c r="B16" s="102" t="s">
        <v>52</v>
      </c>
      <c r="C16" s="101"/>
      <c r="D16" s="101"/>
      <c r="E16" s="101"/>
      <c r="F16" s="217"/>
      <c r="G16" s="101"/>
      <c r="H16" s="101"/>
      <c r="I16" s="101"/>
      <c r="J16" s="101"/>
    </row>
    <row r="17" spans="1:10" ht="131.25" customHeight="1" x14ac:dyDescent="0.25">
      <c r="B17" s="194" t="s">
        <v>67</v>
      </c>
      <c r="C17" s="194"/>
      <c r="D17" s="194"/>
      <c r="E17" s="112"/>
      <c r="F17" s="221"/>
      <c r="G17" s="112"/>
      <c r="H17" s="112"/>
      <c r="I17" s="112"/>
      <c r="J17" s="101"/>
    </row>
    <row r="18" spans="1:10" ht="54" customHeight="1" x14ac:dyDescent="0.25">
      <c r="B18" s="110" t="s">
        <v>65</v>
      </c>
      <c r="C18" s="85" t="s">
        <v>42</v>
      </c>
      <c r="D18" s="111" t="s">
        <v>41</v>
      </c>
      <c r="E18" s="112"/>
      <c r="F18" s="221"/>
      <c r="G18" s="112"/>
      <c r="H18" s="112"/>
      <c r="I18" s="112"/>
      <c r="J18" s="101"/>
    </row>
    <row r="19" spans="1:10" x14ac:dyDescent="0.25">
      <c r="B19" s="113" t="s">
        <v>43</v>
      </c>
      <c r="C19" s="82"/>
      <c r="D19" s="114">
        <f>(1/2)*C19</f>
        <v>0</v>
      </c>
      <c r="E19" s="112"/>
      <c r="F19" s="221"/>
      <c r="G19" s="112"/>
      <c r="H19" s="112"/>
      <c r="I19" s="112"/>
      <c r="J19" s="101"/>
    </row>
    <row r="20" spans="1:10" x14ac:dyDescent="0.25">
      <c r="B20" s="115" t="s">
        <v>44</v>
      </c>
      <c r="C20" s="83"/>
      <c r="D20" s="116">
        <f>(1/3)*C20</f>
        <v>0</v>
      </c>
      <c r="E20" s="112"/>
      <c r="F20" s="221"/>
      <c r="G20" s="112"/>
      <c r="H20" s="112"/>
      <c r="I20" s="112"/>
      <c r="J20" s="101"/>
    </row>
    <row r="21" spans="1:10" x14ac:dyDescent="0.25">
      <c r="B21" s="115" t="s">
        <v>45</v>
      </c>
      <c r="C21" s="83"/>
      <c r="D21" s="116">
        <f>(1/4)*C21</f>
        <v>0</v>
      </c>
      <c r="E21" s="112"/>
      <c r="F21" s="221"/>
      <c r="G21" s="112"/>
      <c r="H21" s="112"/>
      <c r="I21" s="112"/>
      <c r="J21" s="101"/>
    </row>
    <row r="22" spans="1:10" x14ac:dyDescent="0.25">
      <c r="B22" s="115" t="s">
        <v>46</v>
      </c>
      <c r="C22" s="83"/>
      <c r="D22" s="116">
        <f>(1/5)*C22</f>
        <v>0</v>
      </c>
      <c r="E22" s="112"/>
      <c r="F22" s="221"/>
      <c r="G22" s="112"/>
      <c r="H22" s="112"/>
      <c r="I22" s="112"/>
      <c r="J22" s="101"/>
    </row>
    <row r="23" spans="1:10" x14ac:dyDescent="0.25">
      <c r="B23" s="115" t="s">
        <v>47</v>
      </c>
      <c r="C23" s="83"/>
      <c r="D23" s="116">
        <f>(1/6)*C23</f>
        <v>0</v>
      </c>
      <c r="E23" s="112"/>
      <c r="F23" s="221"/>
      <c r="G23" s="112"/>
      <c r="H23" s="112"/>
      <c r="I23" s="112"/>
      <c r="J23" s="101"/>
    </row>
    <row r="24" spans="1:10" x14ac:dyDescent="0.25">
      <c r="B24" s="115" t="s">
        <v>48</v>
      </c>
      <c r="C24" s="83"/>
      <c r="D24" s="116">
        <f>(1/7)*C24</f>
        <v>0</v>
      </c>
      <c r="E24" s="112"/>
      <c r="F24" s="221"/>
      <c r="G24" s="112"/>
      <c r="H24" s="112"/>
      <c r="I24" s="112"/>
      <c r="J24" s="101"/>
    </row>
    <row r="25" spans="1:10" x14ac:dyDescent="0.25">
      <c r="B25" s="115" t="s">
        <v>49</v>
      </c>
      <c r="C25" s="83"/>
      <c r="D25" s="116">
        <f>(1/8)*C25</f>
        <v>0</v>
      </c>
      <c r="E25" s="112"/>
      <c r="F25" s="221"/>
      <c r="G25" s="112"/>
      <c r="H25" s="112"/>
      <c r="I25" s="112"/>
      <c r="J25" s="101"/>
    </row>
    <row r="26" spans="1:10" x14ac:dyDescent="0.25">
      <c r="B26" s="115" t="s">
        <v>50</v>
      </c>
      <c r="C26" s="83"/>
      <c r="D26" s="116">
        <f>(1/9)*C26</f>
        <v>0</v>
      </c>
      <c r="E26" s="112"/>
      <c r="F26" s="221"/>
      <c r="G26" s="112"/>
      <c r="H26" s="112"/>
      <c r="I26" s="112"/>
      <c r="J26" s="101"/>
    </row>
    <row r="27" spans="1:10" x14ac:dyDescent="0.25">
      <c r="B27" s="117" t="s">
        <v>51</v>
      </c>
      <c r="C27" s="84"/>
      <c r="D27" s="118">
        <f>(1/10)*C27</f>
        <v>0</v>
      </c>
      <c r="E27" s="112"/>
      <c r="F27" s="221"/>
      <c r="G27" s="112"/>
      <c r="H27" s="112"/>
      <c r="I27" s="112"/>
      <c r="J27" s="101"/>
    </row>
    <row r="28" spans="1:10" ht="26.25" customHeight="1" x14ac:dyDescent="0.25">
      <c r="A28" s="101"/>
      <c r="B28" s="109"/>
      <c r="C28" s="108"/>
      <c r="D28" s="119"/>
      <c r="E28" s="112"/>
      <c r="F28" s="221"/>
      <c r="G28" s="112"/>
      <c r="H28" s="112"/>
      <c r="I28" s="112"/>
      <c r="J28" s="101"/>
    </row>
    <row r="29" spans="1:10" ht="21.75" customHeight="1" x14ac:dyDescent="0.25">
      <c r="B29" s="102" t="s">
        <v>53</v>
      </c>
      <c r="C29" s="101"/>
      <c r="D29" s="101"/>
      <c r="E29" s="101"/>
      <c r="F29" s="217"/>
      <c r="G29" s="101"/>
      <c r="H29" s="101"/>
      <c r="I29" s="101"/>
      <c r="J29" s="101"/>
    </row>
    <row r="30" spans="1:10" ht="48" customHeight="1" x14ac:dyDescent="0.25">
      <c r="B30" s="194" t="s">
        <v>54</v>
      </c>
      <c r="C30" s="194"/>
      <c r="D30" s="194"/>
      <c r="E30" s="112"/>
      <c r="F30" s="221"/>
      <c r="G30" s="112"/>
      <c r="H30" s="112"/>
      <c r="I30" s="112"/>
      <c r="J30" s="101"/>
    </row>
    <row r="31" spans="1:10" ht="18" customHeight="1" x14ac:dyDescent="0.25">
      <c r="B31" s="206" t="s">
        <v>2</v>
      </c>
      <c r="C31" s="207"/>
      <c r="D31" s="86"/>
      <c r="E31" s="112"/>
      <c r="F31" s="221"/>
      <c r="G31" s="112"/>
      <c r="H31" s="112"/>
      <c r="I31" s="112"/>
      <c r="J31" s="101"/>
    </row>
    <row r="32" spans="1:10" ht="18" customHeight="1" x14ac:dyDescent="0.25">
      <c r="B32" s="213" t="s">
        <v>3</v>
      </c>
      <c r="C32" s="214"/>
      <c r="D32" s="87"/>
      <c r="E32" s="112"/>
      <c r="F32" s="221"/>
      <c r="G32" s="112"/>
      <c r="H32" s="112"/>
      <c r="I32" s="112"/>
      <c r="J32" s="101"/>
    </row>
    <row r="33" spans="1:10" ht="18" customHeight="1" x14ac:dyDescent="0.25">
      <c r="B33" s="213" t="s">
        <v>6</v>
      </c>
      <c r="C33" s="214"/>
      <c r="D33" s="87"/>
      <c r="E33" s="112"/>
      <c r="F33" s="221"/>
      <c r="G33" s="112"/>
      <c r="H33" s="112"/>
      <c r="I33" s="112"/>
      <c r="J33" s="101"/>
    </row>
    <row r="34" spans="1:10" ht="18" customHeight="1" x14ac:dyDescent="0.25">
      <c r="B34" s="213" t="s">
        <v>7</v>
      </c>
      <c r="C34" s="214"/>
      <c r="D34" s="87"/>
      <c r="E34" s="112"/>
      <c r="F34" s="221"/>
      <c r="G34" s="112"/>
      <c r="H34" s="112"/>
      <c r="I34" s="112"/>
      <c r="J34" s="101"/>
    </row>
    <row r="35" spans="1:10" ht="18" customHeight="1" x14ac:dyDescent="0.25">
      <c r="B35" s="213" t="s">
        <v>15</v>
      </c>
      <c r="C35" s="214"/>
      <c r="D35" s="87"/>
      <c r="E35" s="112"/>
      <c r="F35" s="221"/>
      <c r="G35" s="112"/>
      <c r="H35" s="112"/>
      <c r="I35" s="112"/>
      <c r="J35" s="101"/>
    </row>
    <row r="36" spans="1:10" ht="18" customHeight="1" x14ac:dyDescent="0.25">
      <c r="B36" s="213" t="s">
        <v>9</v>
      </c>
      <c r="C36" s="214"/>
      <c r="D36" s="87"/>
      <c r="E36" s="112"/>
      <c r="F36" s="221"/>
      <c r="G36" s="112"/>
      <c r="H36" s="112"/>
      <c r="I36" s="112"/>
      <c r="J36" s="101"/>
    </row>
    <row r="37" spans="1:10" ht="18" customHeight="1" x14ac:dyDescent="0.25">
      <c r="B37" s="208" t="s">
        <v>4</v>
      </c>
      <c r="C37" s="209"/>
      <c r="D37" s="88"/>
      <c r="E37" s="112"/>
      <c r="F37" s="221"/>
      <c r="G37" s="112"/>
      <c r="H37" s="112"/>
      <c r="I37" s="112"/>
      <c r="J37" s="101"/>
    </row>
    <row r="38" spans="1:10" ht="21" customHeight="1" x14ac:dyDescent="0.25">
      <c r="B38" s="120"/>
      <c r="C38" s="120"/>
      <c r="D38" s="120"/>
      <c r="E38" s="112"/>
      <c r="F38" s="221"/>
      <c r="G38" s="112"/>
      <c r="H38" s="112"/>
      <c r="I38" s="120"/>
    </row>
    <row r="39" spans="1:10" ht="18" customHeight="1" x14ac:dyDescent="0.25">
      <c r="B39" s="210" t="s">
        <v>60</v>
      </c>
      <c r="C39" s="211"/>
      <c r="D39" s="212"/>
      <c r="E39" s="112"/>
      <c r="F39" s="221"/>
      <c r="G39" s="112"/>
      <c r="H39" s="112"/>
      <c r="I39" s="112"/>
      <c r="J39" s="101"/>
    </row>
    <row r="40" spans="1:10" ht="18" customHeight="1" x14ac:dyDescent="0.25">
      <c r="B40" s="195"/>
      <c r="C40" s="196"/>
      <c r="D40" s="197"/>
      <c r="E40" s="112"/>
      <c r="F40" s="221"/>
      <c r="G40" s="112"/>
      <c r="H40" s="112"/>
      <c r="I40" s="112"/>
      <c r="J40" s="101"/>
    </row>
    <row r="41" spans="1:10" ht="21" customHeight="1" x14ac:dyDescent="0.25">
      <c r="B41" s="120"/>
      <c r="C41" s="120"/>
      <c r="D41" s="120"/>
      <c r="E41" s="112"/>
      <c r="F41" s="221"/>
      <c r="G41" s="112"/>
      <c r="H41" s="112"/>
      <c r="I41" s="120"/>
    </row>
    <row r="42" spans="1:10" ht="18" customHeight="1" x14ac:dyDescent="0.25">
      <c r="B42" s="188" t="s">
        <v>8</v>
      </c>
      <c r="C42" s="189"/>
      <c r="D42" s="99"/>
      <c r="E42" s="112"/>
      <c r="F42" s="221"/>
      <c r="G42" s="112"/>
      <c r="H42" s="112"/>
      <c r="I42" s="112"/>
      <c r="J42" s="101"/>
    </row>
    <row r="43" spans="1:10" ht="20.25" customHeight="1" x14ac:dyDescent="0.25">
      <c r="A43" s="101"/>
      <c r="B43" s="121"/>
      <c r="C43" s="121"/>
      <c r="D43" s="122"/>
      <c r="E43" s="112"/>
      <c r="F43" s="221"/>
      <c r="G43" s="112"/>
      <c r="H43" s="112"/>
      <c r="I43" s="112"/>
      <c r="J43" s="101"/>
    </row>
    <row r="44" spans="1:10" ht="18.75" customHeight="1" x14ac:dyDescent="0.25">
      <c r="B44" s="190" t="s">
        <v>66</v>
      </c>
      <c r="C44" s="191"/>
      <c r="D44" s="123">
        <f>D10*D12*F14</f>
        <v>0</v>
      </c>
      <c r="E44" s="112"/>
      <c r="F44" s="221"/>
      <c r="G44" s="112"/>
      <c r="H44" s="112"/>
      <c r="I44" s="112"/>
      <c r="J44" s="101"/>
    </row>
    <row r="45" spans="1:10" ht="18" customHeight="1" x14ac:dyDescent="0.25">
      <c r="B45" s="192" t="s">
        <v>5</v>
      </c>
      <c r="C45" s="193"/>
      <c r="D45" s="124">
        <f>SUM(D31, D32:D37, C19:C27, D42)</f>
        <v>0</v>
      </c>
      <c r="F45" s="222" t="str">
        <f>IF(D45&lt;D10*D12*F14,"Warning: The total number of data entries is less than the total number of theoretical trips ("&amp;D10*D12*F14&amp;").  The remaining trips will be considered Single Occupancy Vehicle trips.",IF(D45&gt;D10*D12*F14,"Warning: The total number of entered trips is greater than the total number of theoretical trips ("&amp;D10*D12*F14&amp;").",IF(D45=D10*D12*F14,"")))</f>
        <v/>
      </c>
      <c r="G45" s="125"/>
      <c r="H45" s="125"/>
      <c r="I45" s="125"/>
      <c r="J45" s="101"/>
    </row>
    <row r="46" spans="1:10" ht="18" customHeight="1" x14ac:dyDescent="0.25">
      <c r="B46" s="186" t="s">
        <v>59</v>
      </c>
      <c r="C46" s="187"/>
      <c r="D46" s="126">
        <f>D10*D12*F14-D42</f>
        <v>0</v>
      </c>
      <c r="E46" s="125"/>
      <c r="F46" s="222"/>
      <c r="G46" s="125"/>
      <c r="H46" s="125"/>
      <c r="I46" s="125"/>
      <c r="J46" s="101"/>
    </row>
    <row r="47" spans="1:10" ht="18" customHeight="1" x14ac:dyDescent="0.25">
      <c r="A47" s="101"/>
      <c r="B47" s="121"/>
      <c r="C47" s="121"/>
      <c r="D47" s="122"/>
      <c r="E47" s="112"/>
      <c r="F47" s="222"/>
      <c r="G47" s="112"/>
      <c r="H47" s="112"/>
      <c r="I47" s="112"/>
      <c r="J47" s="101"/>
    </row>
    <row r="48" spans="1:10" ht="18" customHeight="1" x14ac:dyDescent="0.25">
      <c r="A48" s="101"/>
      <c r="B48" s="206" t="s">
        <v>16</v>
      </c>
      <c r="C48" s="207"/>
      <c r="D48" s="123">
        <f>IF(D7="Approach 1",SUM(D31,D19,D20,D21,D22,D23,D24,D25,D26,D27, IF(D45&lt;D10*D12*F14,(D10*D12*F14-D45))),
IF(D7="Approach 2", SUM(D31,D19,D20,D21,D22,D23,D24,D25,D26,D27, IF(D45&lt;(D9*D12*F14),(D9*D12*F14-D45))), 0))</f>
        <v>0</v>
      </c>
      <c r="E48" s="112"/>
      <c r="F48" s="222" t="str">
        <f>IF(AND(D7="Approach 2", D10&lt;D9),"The number of respondents is less than the number of people who received the survey and Approach 2 is being utilized. Therefore, all non-respondent trips are considered to be SOV trips.", "")</f>
        <v/>
      </c>
      <c r="G48" s="112"/>
      <c r="H48" s="112"/>
      <c r="I48" s="112"/>
      <c r="J48" s="101"/>
    </row>
    <row r="49" spans="1:10" ht="18" customHeight="1" x14ac:dyDescent="0.25">
      <c r="A49" s="101"/>
      <c r="B49" s="208" t="s">
        <v>17</v>
      </c>
      <c r="C49" s="209"/>
      <c r="D49" s="126">
        <f>IF(AND(D7="Approach 1",D48&gt;=D46), 0, IF(AND(D7="Approach 1", D48&lt;D46), D46-D48, IF(AND(D7="Approach 2",D48&gt;=D9*D12*F14),  0, IF(AND(D7="Approach 2", D48&lt;D9*D12*F14), (D9*D12*F14)-D48-D42, 0))))</f>
        <v>0</v>
      </c>
      <c r="E49" s="112"/>
      <c r="F49" s="222"/>
      <c r="G49" s="112"/>
      <c r="H49" s="112"/>
      <c r="I49" s="112"/>
      <c r="J49" s="101"/>
    </row>
    <row r="50" spans="1:10" ht="26.25" customHeight="1" x14ac:dyDescent="0.25">
      <c r="A50" s="101"/>
      <c r="B50" s="127"/>
      <c r="C50" s="101"/>
      <c r="D50" s="101"/>
      <c r="E50" s="101"/>
      <c r="F50" s="222"/>
      <c r="G50" s="101"/>
      <c r="H50" s="101"/>
      <c r="I50" s="101"/>
      <c r="J50" s="101"/>
    </row>
    <row r="51" spans="1:10" ht="21.75" customHeight="1" x14ac:dyDescent="0.25">
      <c r="B51" s="128" t="s">
        <v>61</v>
      </c>
      <c r="C51" s="103"/>
      <c r="D51" s="101"/>
      <c r="E51" s="101"/>
      <c r="F51" s="217"/>
      <c r="G51" s="101"/>
      <c r="H51" s="101"/>
      <c r="I51" s="101"/>
      <c r="J51" s="101"/>
    </row>
    <row r="52" spans="1:10" ht="18" customHeight="1" x14ac:dyDescent="0.25">
      <c r="B52" s="190" t="s">
        <v>63</v>
      </c>
      <c r="C52" s="191"/>
      <c r="D52" s="129">
        <f>IFERROR(D10/D6,0)</f>
        <v>0</v>
      </c>
      <c r="E52" s="112"/>
      <c r="F52" s="221"/>
      <c r="G52" s="112"/>
      <c r="H52" s="112"/>
      <c r="I52" s="112"/>
      <c r="J52" s="101"/>
    </row>
    <row r="53" spans="1:10" ht="18" customHeight="1" x14ac:dyDescent="0.25">
      <c r="B53" s="192" t="s">
        <v>18</v>
      </c>
      <c r="C53" s="193"/>
      <c r="D53" s="130">
        <f>IFERROR(D49/D46,0)</f>
        <v>0</v>
      </c>
      <c r="E53" s="112"/>
      <c r="F53" s="221"/>
      <c r="G53" s="112"/>
      <c r="H53" s="112"/>
      <c r="I53" s="112"/>
      <c r="J53" s="101"/>
    </row>
    <row r="54" spans="1:10" ht="18" customHeight="1" x14ac:dyDescent="0.25">
      <c r="B54" s="186" t="s">
        <v>22</v>
      </c>
      <c r="C54" s="187"/>
      <c r="D54" s="131">
        <f>IFERROR(IF(AND(D7="Approach 1",D52&gt;=0, D52&lt;0.3), 0, IF(AND(D7="Approach 1",D52&gt;=0.3, D52&lt;0.4), 0.4, IF(AND(D7="Approach 1",D52&gt;=0.4, D52&lt;0.5), 0.6, IF(AND(D7="Approach 1",D52&gt;=0.5, D52&lt;0.6), 0.8, 1)))),0)</f>
        <v>1</v>
      </c>
      <c r="E54" s="112"/>
      <c r="F54" s="221"/>
      <c r="G54" s="112"/>
      <c r="H54" s="112"/>
      <c r="I54" s="112"/>
      <c r="J54" s="101"/>
    </row>
    <row r="55" spans="1:10" ht="18" customHeight="1" x14ac:dyDescent="0.25">
      <c r="B55" s="132"/>
      <c r="C55" s="132"/>
      <c r="D55" s="133"/>
      <c r="E55" s="112"/>
      <c r="F55" s="221"/>
      <c r="G55" s="112"/>
      <c r="H55" s="112"/>
      <c r="I55" s="112"/>
      <c r="J55" s="101"/>
    </row>
    <row r="56" spans="1:10" ht="18" customHeight="1" x14ac:dyDescent="0.25">
      <c r="B56" s="190" t="s">
        <v>19</v>
      </c>
      <c r="C56" s="191"/>
      <c r="D56" s="134">
        <f>D49</f>
        <v>0</v>
      </c>
      <c r="E56" s="112"/>
      <c r="F56" s="221"/>
      <c r="G56" s="112"/>
      <c r="H56" s="112"/>
      <c r="I56" s="112"/>
      <c r="J56" s="101"/>
    </row>
    <row r="57" spans="1:10" ht="18" customHeight="1" x14ac:dyDescent="0.25">
      <c r="B57" s="192" t="s">
        <v>20</v>
      </c>
      <c r="C57" s="193"/>
      <c r="D57" s="124">
        <f>IFERROR(((D53*(((D6-D10)*D54)+D10))*D12*F14)-D56,0)</f>
        <v>0</v>
      </c>
      <c r="E57" s="112"/>
      <c r="F57" s="221"/>
      <c r="G57" s="112"/>
      <c r="H57" s="112"/>
      <c r="I57" s="112"/>
      <c r="J57" s="101"/>
    </row>
    <row r="58" spans="1:10" ht="18" customHeight="1" x14ac:dyDescent="0.25">
      <c r="B58" s="186" t="s">
        <v>21</v>
      </c>
      <c r="C58" s="187"/>
      <c r="D58" s="126">
        <f>SUM(D56:D57)</f>
        <v>0</v>
      </c>
      <c r="E58" s="112"/>
      <c r="F58" s="221"/>
      <c r="G58" s="112"/>
      <c r="H58" s="112"/>
      <c r="I58" s="112"/>
      <c r="J58" s="101"/>
    </row>
    <row r="59" spans="1:10" x14ac:dyDescent="0.25">
      <c r="A59" s="101"/>
      <c r="B59" s="101"/>
      <c r="C59" s="101"/>
      <c r="D59" s="105"/>
      <c r="E59" s="105"/>
      <c r="F59" s="219"/>
      <c r="G59" s="105"/>
      <c r="H59" s="105"/>
      <c r="I59" s="101"/>
      <c r="J59" s="101"/>
    </row>
    <row r="60" spans="1:10" x14ac:dyDescent="0.25">
      <c r="B60" s="101"/>
      <c r="C60" s="101"/>
      <c r="D60" s="101"/>
      <c r="E60" s="101"/>
      <c r="F60" s="217"/>
      <c r="G60" s="101"/>
      <c r="H60" s="101"/>
      <c r="I60" s="101"/>
    </row>
  </sheetData>
  <sheetProtection algorithmName="SHA-512" hashValue="6PSdw4QfuM27Z2Uqz/4o1dZccskHAAuhfJxum8pCzACWNx6F9kzafX592OD2Z8al0aejxmX7JYpChiv/n+z1+Q==" saltValue="pRj9QCnFeZmhtr4ro90RFA==" spinCount="100000" sheet="1" objects="1" scenarios="1"/>
  <mergeCells count="32">
    <mergeCell ref="B12:C12"/>
    <mergeCell ref="B52:C52"/>
    <mergeCell ref="B53:C53"/>
    <mergeCell ref="B48:C48"/>
    <mergeCell ref="B49:C49"/>
    <mergeCell ref="B39:D39"/>
    <mergeCell ref="B31:C31"/>
    <mergeCell ref="B32:C32"/>
    <mergeCell ref="B33:C33"/>
    <mergeCell ref="B34:C34"/>
    <mergeCell ref="B35:C35"/>
    <mergeCell ref="B36:C36"/>
    <mergeCell ref="B37:C37"/>
    <mergeCell ref="B14:C14"/>
    <mergeCell ref="B17:D17"/>
    <mergeCell ref="B6:C6"/>
    <mergeCell ref="B7:C7"/>
    <mergeCell ref="B8:C8"/>
    <mergeCell ref="B9:C9"/>
    <mergeCell ref="B10:C10"/>
    <mergeCell ref="F48:F50"/>
    <mergeCell ref="B54:C54"/>
    <mergeCell ref="B56:C56"/>
    <mergeCell ref="B57:C57"/>
    <mergeCell ref="B30:D30"/>
    <mergeCell ref="B40:D40"/>
    <mergeCell ref="F45:F47"/>
    <mergeCell ref="B58:C58"/>
    <mergeCell ref="B42:C42"/>
    <mergeCell ref="B44:C44"/>
    <mergeCell ref="B45:C45"/>
    <mergeCell ref="B46:C46"/>
  </mergeCells>
  <dataValidations count="6">
    <dataValidation type="list" allowBlank="1" showInputMessage="1" showErrorMessage="1" sqref="D14">
      <formula1>"1 trip per day, 2 trips per day"</formula1>
    </dataValidation>
    <dataValidation type="list" allowBlank="1" showInputMessage="1" showErrorMessage="1" sqref="D7">
      <formula1>"Approach 1, Approach 2"</formula1>
    </dataValidation>
    <dataValidation type="whole" operator="greaterThan" allowBlank="1" showInputMessage="1" showErrorMessage="1" sqref="D12">
      <formula1>0</formula1>
    </dataValidation>
    <dataValidation type="whole" allowBlank="1" showErrorMessage="1" error="Value must be a positive integer and must be less than or equal to the total number of theoretical trips." sqref="D42 C19:C27 D31:D37">
      <formula1>0</formula1>
      <formula2>$D$44</formula2>
    </dataValidation>
    <dataValidation type="whole" allowBlank="1" showErrorMessage="1" error="The total number of occupants who responded to the survey must be less than the total number of occupants who received the survey." sqref="C11">
      <formula1>0</formula1>
      <formula2>D10</formula2>
    </dataValidation>
    <dataValidation type="whole" allowBlank="1" showErrorMessage="1" error="The total number of occupants who responded to the survey must be less than the total number of occupants who received the survey." sqref="C13">
      <formula1>0</formula1>
      <formula2>#REF!</formula2>
    </dataValidation>
  </dataValidations>
  <pageMargins left="0.7" right="0.7" top="0.75" bottom="0.75" header="0.3" footer="0.3"/>
  <pageSetup orientation="landscape" horizontalDpi="300" verticalDpi="3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I32"/>
  <sheetViews>
    <sheetView showGridLines="0" zoomScale="90" zoomScaleNormal="90" workbookViewId="0"/>
  </sheetViews>
  <sheetFormatPr defaultColWidth="10.140625" defaultRowHeight="12.75" x14ac:dyDescent="0.25"/>
  <cols>
    <col min="1" max="2" width="3" style="137" customWidth="1"/>
    <col min="3" max="3" width="8" style="137" customWidth="1"/>
    <col min="4" max="4" width="2.85546875" style="137" customWidth="1"/>
    <col min="5" max="5" width="6.42578125" style="137" customWidth="1"/>
    <col min="6" max="6" width="48.85546875" style="137" customWidth="1"/>
    <col min="7" max="7" width="3" style="137" customWidth="1"/>
    <col min="8" max="8" width="14.7109375" style="137" customWidth="1"/>
    <col min="9" max="9" width="3" style="137" customWidth="1"/>
    <col min="10" max="16384" width="10.140625" style="137"/>
  </cols>
  <sheetData>
    <row r="2" spans="2:9" ht="15" customHeight="1" x14ac:dyDescent="0.25">
      <c r="B2" s="138"/>
      <c r="C2" s="139"/>
      <c r="D2" s="139"/>
      <c r="E2" s="139"/>
      <c r="F2" s="139"/>
      <c r="G2" s="139"/>
      <c r="H2" s="139"/>
      <c r="I2" s="140"/>
    </row>
    <row r="3" spans="2:9" ht="24.75" customHeight="1" x14ac:dyDescent="0.25">
      <c r="B3" s="141"/>
      <c r="C3" s="142" t="s">
        <v>68</v>
      </c>
      <c r="D3" s="143"/>
      <c r="E3" s="143"/>
      <c r="F3" s="144"/>
      <c r="G3" s="144"/>
      <c r="H3" s="144"/>
      <c r="I3" s="145"/>
    </row>
    <row r="4" spans="2:9" ht="15" customHeight="1" x14ac:dyDescent="0.25">
      <c r="B4" s="141"/>
      <c r="C4" s="146" t="s">
        <v>69</v>
      </c>
      <c r="D4" s="143"/>
      <c r="E4" s="143"/>
      <c r="F4" s="147"/>
      <c r="G4" s="147"/>
      <c r="H4" s="148"/>
      <c r="I4" s="149"/>
    </row>
    <row r="5" spans="2:9" s="151" customFormat="1" ht="25.5" customHeight="1" x14ac:dyDescent="0.2">
      <c r="B5" s="164"/>
      <c r="C5" s="165" t="s">
        <v>0</v>
      </c>
      <c r="D5" s="166"/>
      <c r="E5" s="166"/>
      <c r="F5" s="166"/>
      <c r="G5" s="166"/>
      <c r="H5" s="167"/>
      <c r="I5" s="168"/>
    </row>
    <row r="6" spans="2:9" s="150" customFormat="1" ht="15" customHeight="1" x14ac:dyDescent="0.25">
      <c r="B6" s="159"/>
      <c r="C6" s="155"/>
      <c r="D6" s="155"/>
      <c r="E6" s="155"/>
      <c r="F6" s="155"/>
      <c r="G6" s="155"/>
      <c r="H6" s="155"/>
      <c r="I6" s="160"/>
    </row>
    <row r="7" spans="2:9" s="150" customFormat="1" ht="15" customHeight="1" x14ac:dyDescent="0.25">
      <c r="B7" s="159"/>
      <c r="C7" s="156" t="s">
        <v>70</v>
      </c>
      <c r="D7" s="156"/>
      <c r="E7" s="156"/>
      <c r="F7" s="156"/>
      <c r="G7" s="155"/>
      <c r="H7" s="170" t="str">
        <f>IF(Calculator!D7="Approach 1",Calculator!D6,"")</f>
        <v/>
      </c>
      <c r="I7" s="160"/>
    </row>
    <row r="8" spans="2:9" s="150" customFormat="1" ht="9" customHeight="1" x14ac:dyDescent="0.25">
      <c r="B8" s="159"/>
      <c r="C8" s="155"/>
      <c r="D8" s="155"/>
      <c r="E8" s="155"/>
      <c r="F8" s="155"/>
      <c r="G8" s="155"/>
      <c r="H8" s="171"/>
      <c r="I8" s="160"/>
    </row>
    <row r="9" spans="2:9" s="150" customFormat="1" ht="15" customHeight="1" x14ac:dyDescent="0.25">
      <c r="B9" s="159"/>
      <c r="C9" s="155" t="s">
        <v>73</v>
      </c>
      <c r="D9" s="155"/>
      <c r="E9" s="155"/>
      <c r="F9" s="155"/>
      <c r="G9" s="155"/>
      <c r="H9" s="169" t="str">
        <f>IF(Calculator!D7="Approach 1",Calculator!D12,"")</f>
        <v/>
      </c>
      <c r="I9" s="160"/>
    </row>
    <row r="10" spans="2:9" s="150" customFormat="1" ht="9" customHeight="1" x14ac:dyDescent="0.25">
      <c r="B10" s="159"/>
      <c r="C10" s="155"/>
      <c r="D10" s="155"/>
      <c r="E10" s="155"/>
      <c r="F10" s="155"/>
      <c r="G10" s="155"/>
      <c r="H10" s="171"/>
      <c r="I10" s="160"/>
    </row>
    <row r="11" spans="2:9" s="150" customFormat="1" ht="15" customHeight="1" x14ac:dyDescent="0.25">
      <c r="B11" s="159"/>
      <c r="C11" s="155" t="s">
        <v>71</v>
      </c>
      <c r="D11" s="155"/>
      <c r="E11" s="155"/>
      <c r="F11" s="155"/>
      <c r="G11" s="155"/>
      <c r="H11" s="169" t="str">
        <f>IF(Calculator!D7="Approach 1",Calculator!F14,"")</f>
        <v/>
      </c>
      <c r="I11" s="160"/>
    </row>
    <row r="12" spans="2:9" s="150" customFormat="1" ht="9" customHeight="1" x14ac:dyDescent="0.25">
      <c r="B12" s="159"/>
      <c r="C12" s="155"/>
      <c r="D12" s="155"/>
      <c r="E12" s="155"/>
      <c r="F12" s="155"/>
      <c r="G12" s="155"/>
      <c r="H12" s="171"/>
      <c r="I12" s="160"/>
    </row>
    <row r="13" spans="2:9" s="150" customFormat="1" ht="15" customHeight="1" x14ac:dyDescent="0.25">
      <c r="B13" s="159"/>
      <c r="C13" s="155" t="s">
        <v>72</v>
      </c>
      <c r="D13" s="155"/>
      <c r="E13" s="155"/>
      <c r="F13" s="155"/>
      <c r="G13" s="155"/>
      <c r="H13" s="169" t="str">
        <f>IF(Calculator!D7="Approach 1",Calculator!D58,"")</f>
        <v/>
      </c>
      <c r="I13" s="160"/>
    </row>
    <row r="14" spans="2:9" s="150" customFormat="1" ht="9" customHeight="1" x14ac:dyDescent="0.25">
      <c r="B14" s="159"/>
      <c r="C14" s="155"/>
      <c r="D14" s="155"/>
      <c r="E14" s="155"/>
      <c r="F14" s="155"/>
      <c r="G14" s="155"/>
      <c r="H14" s="157"/>
      <c r="I14" s="160"/>
    </row>
    <row r="15" spans="2:9" s="150" customFormat="1" ht="15" customHeight="1" x14ac:dyDescent="0.25">
      <c r="B15" s="159"/>
      <c r="C15" s="155" t="s">
        <v>62</v>
      </c>
      <c r="D15" s="155"/>
      <c r="E15" s="155"/>
      <c r="F15" s="155"/>
      <c r="G15" s="155"/>
      <c r="H15" s="158">
        <f>IFERROR(H13/(H7*H9*H11),0)</f>
        <v>0</v>
      </c>
      <c r="I15" s="160"/>
    </row>
    <row r="16" spans="2:9" s="150" customFormat="1" ht="15" customHeight="1" x14ac:dyDescent="0.25">
      <c r="B16" s="159"/>
      <c r="C16" s="162"/>
      <c r="D16" s="162"/>
      <c r="E16" s="162"/>
      <c r="F16" s="162"/>
      <c r="G16" s="162"/>
      <c r="H16" s="162"/>
      <c r="I16" s="160"/>
    </row>
    <row r="17" spans="2:9" s="151" customFormat="1" ht="25.5" customHeight="1" x14ac:dyDescent="0.2">
      <c r="B17" s="164"/>
      <c r="C17" s="152" t="s">
        <v>1</v>
      </c>
      <c r="D17" s="153"/>
      <c r="E17" s="153"/>
      <c r="F17" s="153"/>
      <c r="G17" s="153"/>
      <c r="H17" s="154"/>
      <c r="I17" s="168"/>
    </row>
    <row r="18" spans="2:9" s="150" customFormat="1" ht="15" customHeight="1" x14ac:dyDescent="0.25">
      <c r="B18" s="159"/>
      <c r="C18" s="155"/>
      <c r="D18" s="155"/>
      <c r="E18" s="155"/>
      <c r="F18" s="155"/>
      <c r="G18" s="155"/>
      <c r="H18" s="155"/>
      <c r="I18" s="160"/>
    </row>
    <row r="19" spans="2:9" s="150" customFormat="1" ht="15" customHeight="1" x14ac:dyDescent="0.25">
      <c r="B19" s="159"/>
      <c r="C19" s="156" t="s">
        <v>70</v>
      </c>
      <c r="D19" s="156"/>
      <c r="E19" s="156"/>
      <c r="F19" s="156"/>
      <c r="G19" s="155"/>
      <c r="H19" s="170" t="str">
        <f>IF(Calculator!D7="Approach 2",Calculator!D6,"")</f>
        <v/>
      </c>
      <c r="I19" s="160"/>
    </row>
    <row r="20" spans="2:9" s="150" customFormat="1" ht="9" customHeight="1" x14ac:dyDescent="0.25">
      <c r="B20" s="159"/>
      <c r="C20" s="155"/>
      <c r="D20" s="155"/>
      <c r="E20" s="155"/>
      <c r="F20" s="155"/>
      <c r="G20" s="155"/>
      <c r="H20" s="171"/>
      <c r="I20" s="160"/>
    </row>
    <row r="21" spans="2:9" s="150" customFormat="1" ht="15" customHeight="1" x14ac:dyDescent="0.25">
      <c r="B21" s="159"/>
      <c r="C21" s="155" t="s">
        <v>74</v>
      </c>
      <c r="D21" s="155"/>
      <c r="E21" s="155"/>
      <c r="F21" s="155"/>
      <c r="G21" s="155"/>
      <c r="H21" s="169" t="str">
        <f>IF(Calculator!D7="Approach 2",Calculator!D9,"")</f>
        <v/>
      </c>
      <c r="I21" s="160"/>
    </row>
    <row r="22" spans="2:9" s="150" customFormat="1" ht="9" customHeight="1" x14ac:dyDescent="0.25">
      <c r="B22" s="159"/>
      <c r="C22" s="155"/>
      <c r="D22" s="155"/>
      <c r="E22" s="155"/>
      <c r="F22" s="155"/>
      <c r="G22" s="155"/>
      <c r="H22" s="171"/>
      <c r="I22" s="160"/>
    </row>
    <row r="23" spans="2:9" s="150" customFormat="1" ht="15" customHeight="1" x14ac:dyDescent="0.25">
      <c r="B23" s="159"/>
      <c r="C23" s="155" t="s">
        <v>73</v>
      </c>
      <c r="D23" s="155"/>
      <c r="E23" s="155"/>
      <c r="F23" s="155"/>
      <c r="G23" s="155"/>
      <c r="H23" s="169" t="str">
        <f>IF(Calculator!D7="Approach 2",Calculator!D12,"")</f>
        <v/>
      </c>
      <c r="I23" s="160"/>
    </row>
    <row r="24" spans="2:9" s="150" customFormat="1" ht="9" customHeight="1" x14ac:dyDescent="0.25">
      <c r="B24" s="159"/>
      <c r="C24" s="155"/>
      <c r="D24" s="155"/>
      <c r="E24" s="155"/>
      <c r="F24" s="155"/>
      <c r="G24" s="155"/>
      <c r="H24" s="171"/>
      <c r="I24" s="160"/>
    </row>
    <row r="25" spans="2:9" s="150" customFormat="1" ht="15" customHeight="1" x14ac:dyDescent="0.25">
      <c r="B25" s="159"/>
      <c r="C25" s="155" t="s">
        <v>71</v>
      </c>
      <c r="D25" s="155"/>
      <c r="E25" s="155"/>
      <c r="F25" s="155"/>
      <c r="G25" s="155"/>
      <c r="H25" s="169" t="str">
        <f>IF(Calculator!D7="Approach 2",Calculator!F14,"")</f>
        <v/>
      </c>
      <c r="I25" s="160"/>
    </row>
    <row r="26" spans="2:9" s="150" customFormat="1" ht="9" customHeight="1" x14ac:dyDescent="0.25">
      <c r="B26" s="159"/>
      <c r="C26" s="155"/>
      <c r="D26" s="155"/>
      <c r="E26" s="155"/>
      <c r="F26" s="155"/>
      <c r="G26" s="155"/>
      <c r="H26" s="171"/>
      <c r="I26" s="160"/>
    </row>
    <row r="27" spans="2:9" s="150" customFormat="1" ht="15" customHeight="1" x14ac:dyDescent="0.25">
      <c r="B27" s="159"/>
      <c r="C27" s="155" t="s">
        <v>75</v>
      </c>
      <c r="D27" s="155"/>
      <c r="E27" s="155"/>
      <c r="F27" s="155"/>
      <c r="G27" s="155"/>
      <c r="H27" s="169" t="str">
        <f>IF(Calculator!D7="Approach 2",Calculator!D42,"")</f>
        <v/>
      </c>
      <c r="I27" s="160"/>
    </row>
    <row r="28" spans="2:9" s="150" customFormat="1" ht="9" customHeight="1" x14ac:dyDescent="0.25">
      <c r="B28" s="159"/>
      <c r="C28" s="155"/>
      <c r="D28" s="155"/>
      <c r="E28" s="155"/>
      <c r="F28" s="155"/>
      <c r="G28" s="155"/>
      <c r="H28" s="171"/>
      <c r="I28" s="160"/>
    </row>
    <row r="29" spans="2:9" s="150" customFormat="1" ht="15" customHeight="1" x14ac:dyDescent="0.25">
      <c r="B29" s="159"/>
      <c r="C29" s="155" t="s">
        <v>17</v>
      </c>
      <c r="D29" s="155"/>
      <c r="E29" s="155"/>
      <c r="F29" s="155"/>
      <c r="G29" s="155"/>
      <c r="H29" s="169" t="str">
        <f>IF(Calculator!D7="Approach 2",Calculator!D49,"")</f>
        <v/>
      </c>
      <c r="I29" s="160"/>
    </row>
    <row r="30" spans="2:9" s="150" customFormat="1" ht="9" customHeight="1" x14ac:dyDescent="0.25">
      <c r="B30" s="159"/>
      <c r="C30" s="155"/>
      <c r="D30" s="155"/>
      <c r="E30" s="155"/>
      <c r="F30" s="155"/>
      <c r="G30" s="155"/>
      <c r="H30" s="157"/>
      <c r="I30" s="160"/>
    </row>
    <row r="31" spans="2:9" s="150" customFormat="1" ht="15" customHeight="1" x14ac:dyDescent="0.25">
      <c r="B31" s="159"/>
      <c r="C31" s="155" t="s">
        <v>62</v>
      </c>
      <c r="D31" s="155"/>
      <c r="E31" s="155"/>
      <c r="F31" s="155"/>
      <c r="G31" s="155"/>
      <c r="H31" s="158">
        <f>IFERROR(IF(H21&lt;=CEILING((H19*752)/(H19+752),1),H29/((CEILING((H19*752)/(H19+752),1)*H23*H25)-H27),H29/(H21*H23*H25-H27)),0)</f>
        <v>0</v>
      </c>
      <c r="I31" s="160"/>
    </row>
    <row r="32" spans="2:9" s="150" customFormat="1" ht="15" customHeight="1" x14ac:dyDescent="0.25">
      <c r="B32" s="161"/>
      <c r="C32" s="162"/>
      <c r="D32" s="162"/>
      <c r="E32" s="162"/>
      <c r="F32" s="162"/>
      <c r="G32" s="162"/>
      <c r="H32" s="162"/>
      <c r="I32" s="163"/>
    </row>
  </sheetData>
  <sheetProtection algorithmName="SHA-512" hashValue="RBKlCzPLWCPhbojdqCB10cCqlNL7f+auIujqdgi8zS4EYxStQawCjwtCoIMsBPcAUK25/sDdNRIYBkVgWgNw9g==" saltValue="RHs1kb2Q8Of6JA80xS8nXw=="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Calculator</vt:lpstr>
      <vt:lpstr>Summary</vt:lpstr>
    </vt:vector>
  </TitlesOfParts>
  <Company>USGBC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USGBC</dc:creator>
  <cp:lastModifiedBy>USGBC</cp:lastModifiedBy>
  <dcterms:created xsi:type="dcterms:W3CDTF">2011-01-29T14:32:22Z</dcterms:created>
  <dcterms:modified xsi:type="dcterms:W3CDTF">2015-02-12T16:13:24Z</dcterms:modified>
</cp:coreProperties>
</file>